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510" yWindow="-150" windowWidth="21210" windowHeight="127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Лист1!$A$1:$N$107</definedName>
  </definedNames>
  <calcPr calcId="145621"/>
</workbook>
</file>

<file path=xl/calcChain.xml><?xml version="1.0" encoding="utf-8"?>
<calcChain xmlns="http://schemas.openxmlformats.org/spreadsheetml/2006/main">
  <c r="L74" i="1" l="1"/>
  <c r="L67" i="1"/>
  <c r="L47" i="1" l="1"/>
  <c r="I11" i="1" l="1"/>
  <c r="K11" i="1"/>
  <c r="L12" i="1"/>
  <c r="L11" i="1"/>
  <c r="I107" i="1" l="1"/>
  <c r="H107" i="1"/>
  <c r="I106" i="1"/>
  <c r="H106" i="1"/>
  <c r="I105" i="1"/>
  <c r="H105" i="1"/>
  <c r="I104" i="1"/>
  <c r="H104" i="1"/>
  <c r="I103" i="1"/>
  <c r="I101" i="1" s="1"/>
  <c r="H103" i="1"/>
  <c r="H102" i="1"/>
  <c r="M101" i="1"/>
  <c r="L101" i="1"/>
  <c r="K101" i="1"/>
  <c r="J101" i="1"/>
  <c r="H101" i="1"/>
  <c r="I100" i="1"/>
  <c r="H100" i="1"/>
  <c r="I99" i="1"/>
  <c r="H99" i="1"/>
  <c r="I98" i="1"/>
  <c r="H98" i="1"/>
  <c r="I97" i="1"/>
  <c r="H97" i="1"/>
  <c r="H96" i="1"/>
  <c r="I96" i="1" s="1"/>
  <c r="I94" i="1" s="1"/>
  <c r="H95" i="1"/>
  <c r="M94" i="1"/>
  <c r="L94" i="1"/>
  <c r="K94" i="1"/>
  <c r="J94" i="1"/>
  <c r="H94" i="1"/>
  <c r="I93" i="1"/>
  <c r="H93" i="1"/>
  <c r="I92" i="1"/>
  <c r="H92" i="1"/>
  <c r="I91" i="1"/>
  <c r="H91" i="1"/>
  <c r="I90" i="1"/>
  <c r="H90" i="1"/>
  <c r="H89" i="1"/>
  <c r="I89" i="1" s="1"/>
  <c r="I87" i="1" s="1"/>
  <c r="H88" i="1"/>
  <c r="M87" i="1"/>
  <c r="L87" i="1"/>
  <c r="K87" i="1"/>
  <c r="J87" i="1"/>
  <c r="H87" i="1"/>
  <c r="L60" i="1"/>
  <c r="H86" i="1" l="1"/>
  <c r="I86" i="1" s="1"/>
  <c r="H85" i="1"/>
  <c r="I85" i="1" s="1"/>
  <c r="H84" i="1"/>
  <c r="I84" i="1" s="1"/>
  <c r="H83" i="1"/>
  <c r="I83" i="1" s="1"/>
  <c r="H82" i="1"/>
  <c r="H81" i="1"/>
  <c r="H80" i="1" s="1"/>
  <c r="M80" i="1"/>
  <c r="L80" i="1"/>
  <c r="K80" i="1"/>
  <c r="J80" i="1"/>
  <c r="H79" i="1"/>
  <c r="I79" i="1" s="1"/>
  <c r="H78" i="1"/>
  <c r="I78" i="1" s="1"/>
  <c r="H77" i="1"/>
  <c r="I77" i="1" s="1"/>
  <c r="H76" i="1"/>
  <c r="I76" i="1" s="1"/>
  <c r="H75" i="1"/>
  <c r="H74" i="1"/>
  <c r="M73" i="1"/>
  <c r="L73" i="1"/>
  <c r="K73" i="1"/>
  <c r="J73" i="1"/>
  <c r="H72" i="1"/>
  <c r="I72" i="1" s="1"/>
  <c r="H71" i="1"/>
  <c r="I71" i="1" s="1"/>
  <c r="H70" i="1"/>
  <c r="I70" i="1" s="1"/>
  <c r="H69" i="1"/>
  <c r="I69" i="1" s="1"/>
  <c r="H68" i="1"/>
  <c r="H67" i="1"/>
  <c r="M66" i="1"/>
  <c r="L66" i="1"/>
  <c r="K66" i="1"/>
  <c r="J66" i="1"/>
  <c r="H66" i="1" l="1"/>
  <c r="H11" i="1"/>
  <c r="I80" i="1"/>
  <c r="I73" i="1"/>
  <c r="I66" i="1"/>
  <c r="H73" i="1"/>
  <c r="I60" i="1"/>
  <c r="K12" i="1" l="1"/>
  <c r="K13" i="1"/>
  <c r="K14" i="1"/>
  <c r="K15" i="1"/>
  <c r="K16" i="1"/>
  <c r="M59" i="1"/>
  <c r="L59" i="1"/>
  <c r="K59" i="1"/>
  <c r="J59" i="1"/>
  <c r="H60" i="1"/>
  <c r="H65" i="1"/>
  <c r="I65" i="1" s="1"/>
  <c r="H64" i="1"/>
  <c r="I64" i="1" s="1"/>
  <c r="H63" i="1"/>
  <c r="I63" i="1" s="1"/>
  <c r="H62" i="1"/>
  <c r="I62" i="1" s="1"/>
  <c r="H61" i="1"/>
  <c r="I59" i="1" l="1"/>
  <c r="H59" i="1"/>
  <c r="H48" i="1"/>
  <c r="H47" i="1"/>
  <c r="H12" i="1" s="1"/>
  <c r="H30" i="1" l="1"/>
  <c r="H29" i="1"/>
  <c r="H28" i="1"/>
  <c r="H27" i="1"/>
  <c r="H26" i="1"/>
  <c r="H25" i="1"/>
  <c r="M24" i="1"/>
  <c r="L24" i="1"/>
  <c r="K24" i="1"/>
  <c r="J24" i="1"/>
  <c r="I24" i="1"/>
  <c r="H24" i="1" l="1"/>
  <c r="J11" i="1"/>
  <c r="J12" i="1"/>
  <c r="J13" i="1"/>
  <c r="L13" i="1"/>
  <c r="H58" i="1" l="1"/>
  <c r="I58" i="1" s="1"/>
  <c r="H57" i="1"/>
  <c r="I57" i="1" s="1"/>
  <c r="H56" i="1"/>
  <c r="I56" i="1" s="1"/>
  <c r="H55" i="1"/>
  <c r="I55" i="1" s="1"/>
  <c r="H54" i="1"/>
  <c r="H53" i="1"/>
  <c r="M52" i="1"/>
  <c r="L52" i="1"/>
  <c r="K52" i="1"/>
  <c r="J52" i="1"/>
  <c r="H52" i="1" l="1"/>
  <c r="I52" i="1"/>
  <c r="I17" i="1"/>
  <c r="M12" i="1" l="1"/>
  <c r="M13" i="1"/>
  <c r="M14" i="1"/>
  <c r="M15" i="1"/>
  <c r="M16" i="1"/>
  <c r="M11" i="1"/>
  <c r="J14" i="1"/>
  <c r="J15" i="1"/>
  <c r="J16" i="1"/>
  <c r="L14" i="1"/>
  <c r="L15" i="1"/>
  <c r="L16" i="1"/>
  <c r="H51" i="1"/>
  <c r="I51" i="1" s="1"/>
  <c r="H50" i="1"/>
  <c r="I50" i="1" s="1"/>
  <c r="H49" i="1"/>
  <c r="I49" i="1" s="1"/>
  <c r="I48" i="1"/>
  <c r="I47" i="1"/>
  <c r="I12" i="1" s="1"/>
  <c r="H46" i="1"/>
  <c r="I46" i="1" s="1"/>
  <c r="M45" i="1"/>
  <c r="L45" i="1"/>
  <c r="K45" i="1"/>
  <c r="J45" i="1"/>
  <c r="L10" i="1" l="1"/>
  <c r="J10" i="1"/>
  <c r="M10" i="1"/>
  <c r="I45" i="1"/>
  <c r="H45" i="1"/>
  <c r="H44" i="1" l="1"/>
  <c r="I44" i="1" s="1"/>
  <c r="H43" i="1"/>
  <c r="I43" i="1" s="1"/>
  <c r="H42" i="1"/>
  <c r="I42" i="1" s="1"/>
  <c r="H41" i="1"/>
  <c r="I41" i="1" s="1"/>
  <c r="H40" i="1"/>
  <c r="I40" i="1" s="1"/>
  <c r="H39" i="1"/>
  <c r="M38" i="1"/>
  <c r="L38" i="1"/>
  <c r="K38" i="1"/>
  <c r="J38" i="1"/>
  <c r="I38" i="1" l="1"/>
  <c r="H38" i="1"/>
  <c r="H37" i="1" l="1"/>
  <c r="I37" i="1" s="1"/>
  <c r="I16" i="1" s="1"/>
  <c r="H36" i="1"/>
  <c r="I36" i="1" s="1"/>
  <c r="I15" i="1" s="1"/>
  <c r="H35" i="1"/>
  <c r="I35" i="1" s="1"/>
  <c r="I14" i="1" s="1"/>
  <c r="H34" i="1"/>
  <c r="I34" i="1" s="1"/>
  <c r="I13" i="1" s="1"/>
  <c r="H33" i="1"/>
  <c r="I33" i="1" s="1"/>
  <c r="H32" i="1"/>
  <c r="I32" i="1" s="1"/>
  <c r="M31" i="1"/>
  <c r="L31" i="1"/>
  <c r="K31" i="1"/>
  <c r="J31" i="1"/>
  <c r="I10" i="1" l="1"/>
  <c r="I31" i="1"/>
  <c r="H31" i="1"/>
  <c r="K10" i="1" l="1"/>
  <c r="H20" i="1"/>
  <c r="H13" i="1" s="1"/>
  <c r="H23" i="1"/>
  <c r="H16" i="1" s="1"/>
  <c r="H21" i="1"/>
  <c r="H14" i="1" s="1"/>
  <c r="H18" i="1"/>
  <c r="H22" i="1"/>
  <c r="H15" i="1" s="1"/>
  <c r="M17" i="1"/>
  <c r="K17" i="1"/>
  <c r="L17" i="1"/>
  <c r="J17" i="1"/>
  <c r="H19" i="1"/>
  <c r="H10" i="1" l="1"/>
  <c r="H17" i="1"/>
</calcChain>
</file>

<file path=xl/comments1.xml><?xml version="1.0" encoding="utf-8"?>
<comments xmlns="http://schemas.openxmlformats.org/spreadsheetml/2006/main">
  <authors>
    <author>Автор</author>
  </authors>
  <commentList>
    <comment ref="C5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постройка была 2014-2018</t>
        </r>
      </text>
    </comment>
    <comment ref="D5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Харламова 24.10.2024 после корректировки</t>
        </r>
      </text>
    </comment>
  </commentList>
</comments>
</file>

<file path=xl/sharedStrings.xml><?xml version="1.0" encoding="utf-8"?>
<sst xmlns="http://schemas.openxmlformats.org/spreadsheetml/2006/main" count="80" uniqueCount="55">
  <si>
    <t xml:space="preserve">№ п/п </t>
  </si>
  <si>
    <t>Наименование объекта капитального строительства (объекта недвижимого имущества)</t>
  </si>
  <si>
    <t>Механизм реализации объекта (новое строительство, реконструкция, техническое перевооружение, приобретение, обоснование инвестиций , строительство "под ключ")</t>
  </si>
  <si>
    <t>Создаваемая мощность (прирост мощности) объекта</t>
  </si>
  <si>
    <t>Наличие утвержденной проектной документации (имеется/отсутствует)</t>
  </si>
  <si>
    <t>Сметная стоимость объекта или предполагаемая (предельная) стоимость объекта (тыс.руб.,  в ценах соответствующих лет)</t>
  </si>
  <si>
    <t>Плановый объем и источники финансирования по годам, тыс.руб.</t>
  </si>
  <si>
    <t>год</t>
  </si>
  <si>
    <t>Общий объем финансирования, тыс.руб.</t>
  </si>
  <si>
    <t>всего</t>
  </si>
  <si>
    <t xml:space="preserve">в т.ч. на ПИР и ПСД /обоснование  инвестиций </t>
  </si>
  <si>
    <t>федеральный бюджет</t>
  </si>
  <si>
    <t>областной бюджет</t>
  </si>
  <si>
    <t>местный бюджет</t>
  </si>
  <si>
    <t xml:space="preserve">внебюджетные средства </t>
  </si>
  <si>
    <t>Срок планируемого ввода (приобретения) объекта в эксплуатацию</t>
  </si>
  <si>
    <t>Перечень объектов капитального строительства, приобретаемых объектов недвижимости</t>
  </si>
  <si>
    <t xml:space="preserve">Всего </t>
  </si>
  <si>
    <t>Проектные работы</t>
  </si>
  <si>
    <t>250 м</t>
  </si>
  <si>
    <t>Муниципальный проект города Благовещенска «Модернизация коммунальной инфраструктуры города Благовещенска»</t>
  </si>
  <si>
    <t>Разработка проектных и изыскательских работ по объекту:  «Блочно-модульная котельная в 740 квартале  г. Благовещенск, Амурская область»</t>
  </si>
  <si>
    <t>Подготовка проектной документации и выполнение инженерных изысканий, выполнение работ по строительству объекта "Ливневая канализация к школе 1200 мест в Северном планировочном районе г.Благовещенск, Амурская область</t>
  </si>
  <si>
    <t>Проектные работы, строительство</t>
  </si>
  <si>
    <t>4 гк/час</t>
  </si>
  <si>
    <t>отсутсвует</t>
  </si>
  <si>
    <t>отсутствует</t>
  </si>
  <si>
    <t>100 тыс.м3 в сутки</t>
  </si>
  <si>
    <t>Строительство электрических сетей в районе «5-я стройка»</t>
  </si>
  <si>
    <t>Новое строительство</t>
  </si>
  <si>
    <t>0,665 км</t>
  </si>
  <si>
    <t>112 м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</si>
  <si>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R5053)/Реконструкция водозабора Северного жилого района г. Благовещенск, Амурская область</t>
  </si>
  <si>
    <t xml:space="preserve">Муниципальный проект города Благовещенска «Развитие систем коммунальной инфраструктуры»
</t>
  </si>
  <si>
    <t xml:space="preserve">Приложение к  муниципальной программе 
</t>
  </si>
  <si>
    <t>1 объект</t>
  </si>
  <si>
    <t>Строительство           (под ключ)</t>
  </si>
  <si>
    <t>10 МВт</t>
  </si>
  <si>
    <t>Разработана проектная документация по мероприятию "Проектирование газовой котельной в 524 квартале г. Благовещенска, для обеспечения подключения объектов капитального строительства территории комплексного развития 352 квартала г. Благовещенск</t>
  </si>
  <si>
    <t>Модернизация объектов теплоснабжения  (Подготовка проектной документации и выполнение инженерных изысканий, выполнение работ по строительству обьекта: Сети теплоснабжения к школе на 1200 мест в Северном планировочном районе г. Благовещенск, Амурская область)</t>
  </si>
  <si>
    <t>Модернизация объектов электроснабжения  (Подготовка проектной документации и выполнение инженерных изысканий, выполнение работ по строительству объекта: «Трансформаторная подстанция в районе Казарм»)</t>
  </si>
  <si>
    <t>Модернизация объектов теплоснабжения  (Подготовка проектной документации и выполнение инженерных изысканий, выполнение работ по реконструкции объекта: «Реконструкция тепловых сетей в 800 квартале г. Благовещенск, Амурская область»)</t>
  </si>
  <si>
    <t>Модернизация объектов теплоснабжения  (Строительство объекта «Тепловая сеть от котельной 800 квартала (вдоль ул. 50 лет Октября от ул. Зеленая до ул. Шафира)»</t>
  </si>
  <si>
    <t>Модернизация объектов теплоснабжения  (Строительство тепловой сети в квартале 342 г. Благовещенска, Амурская область)</t>
  </si>
  <si>
    <t>Реконструкция</t>
  </si>
  <si>
    <t>1032 м</t>
  </si>
  <si>
    <t>Строительство</t>
  </si>
  <si>
    <t>713 м</t>
  </si>
  <si>
    <t>150 м</t>
  </si>
  <si>
    <t>Модернизация объектов водоснабжения (Выполнение проектных и изыскательских работ по объекту «Закольцовка водопроводной сети для подключения территории «Лазурный берег»)</t>
  </si>
  <si>
    <t>Модернизация объектов водоотведения  (Выполнение проектных и изыскательских работ по объекту «Реконструкция  сетей водоотведения для подключения территории «Лазурный берег»)</t>
  </si>
  <si>
    <t>Доля замены сетевой инфраструктуры в водоснабжении, водоотведении, электроснабжении (Реконструкция ул. Краснофлотская от ул. Островского до ул. Театральная в г. Благовещенск, Амурская область (инженерные сети)</t>
  </si>
  <si>
    <t>-</t>
  </si>
  <si>
    <t>631,1 м сети водоснабжения, 4171 м сети электроснабжения, 16 шт колодцев водоотведения</t>
  </si>
  <si>
    <t xml:space="preserve">Приложение №2  к постановлению 
администрации города Благовещенска
                                                                                                                                                                                                                                                       от 25.06.2025 № 3471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</si>
</sst>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164" fontId="3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5" fillId="0" borderId="0" xfId="0" applyFont="1"/>
    <xf numFmtId="0" fontId="4" fillId="0" borderId="0" xfId="0" applyFont="1"/>
    <xf numFmtId="0" fontId="6" fillId="0" borderId="0" xfId="0" applyFont="1"/>
    <xf numFmtId="0" fontId="4" fillId="0" borderId="4" xfId="0" applyFont="1" applyBorder="1" applyAlignment="1">
      <alignment horizontal="center" vertical="top" wrapText="1"/>
    </xf>
    <xf numFmtId="164" fontId="4" fillId="0" borderId="4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164" fontId="4" fillId="2" borderId="4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top"/>
    </xf>
    <xf numFmtId="0" fontId="4" fillId="2" borderId="3" xfId="0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08"/>
  <sheetViews>
    <sheetView tabSelected="1" view="pageBreakPreview" zoomScale="85" zoomScaleNormal="85" zoomScaleSheetLayoutView="85" workbookViewId="0">
      <selection activeCell="K1" sqref="K1:N1"/>
    </sheetView>
  </sheetViews>
  <sheetFormatPr defaultRowHeight="15.75" x14ac:dyDescent="0.25"/>
  <cols>
    <col min="1" max="1" width="3.7109375" style="5" customWidth="1"/>
    <col min="2" max="2" width="27.42578125" style="5" customWidth="1"/>
    <col min="3" max="3" width="19.42578125" style="6" customWidth="1"/>
    <col min="4" max="5" width="9.140625" style="6"/>
    <col min="6" max="6" width="12.28515625" style="6" customWidth="1"/>
    <col min="7" max="7" width="9.42578125" style="6" bestFit="1" customWidth="1"/>
    <col min="8" max="8" width="11.42578125" style="6" customWidth="1"/>
    <col min="9" max="9" width="11.140625" style="6" customWidth="1"/>
    <col min="10" max="10" width="10.42578125" style="6" customWidth="1"/>
    <col min="11" max="11" width="10.5703125" style="6" bestFit="1" customWidth="1"/>
    <col min="12" max="12" width="9.5703125" style="6" bestFit="1" customWidth="1"/>
    <col min="13" max="13" width="9.42578125" style="6" bestFit="1" customWidth="1"/>
    <col min="14" max="14" width="11.42578125" style="6" customWidth="1"/>
    <col min="15" max="16384" width="9.140625" style="5"/>
  </cols>
  <sheetData>
    <row r="1" spans="1:14" ht="67.5" customHeight="1" x14ac:dyDescent="0.25">
      <c r="K1" s="52" t="s">
        <v>54</v>
      </c>
      <c r="L1" s="52"/>
      <c r="M1" s="52"/>
      <c r="N1" s="52"/>
    </row>
    <row r="2" spans="1:14" ht="31.5" hidden="1" customHeight="1" x14ac:dyDescent="0.25">
      <c r="K2" s="66" t="s">
        <v>34</v>
      </c>
      <c r="L2" s="66"/>
      <c r="M2" s="66"/>
      <c r="N2" s="66"/>
    </row>
    <row r="4" spans="1:14" ht="18.75" x14ac:dyDescent="0.3">
      <c r="C4" s="7" t="s">
        <v>16</v>
      </c>
    </row>
    <row r="6" spans="1:14" s="6" customFormat="1" ht="23.25" customHeight="1" x14ac:dyDescent="0.2">
      <c r="A6" s="42" t="s">
        <v>0</v>
      </c>
      <c r="B6" s="53" t="s">
        <v>1</v>
      </c>
      <c r="C6" s="53" t="s">
        <v>2</v>
      </c>
      <c r="D6" s="53" t="s">
        <v>3</v>
      </c>
      <c r="E6" s="53" t="s">
        <v>4</v>
      </c>
      <c r="F6" s="67" t="s">
        <v>5</v>
      </c>
      <c r="G6" s="67" t="s">
        <v>6</v>
      </c>
      <c r="H6" s="67"/>
      <c r="I6" s="67"/>
      <c r="J6" s="67"/>
      <c r="K6" s="67"/>
      <c r="L6" s="67"/>
      <c r="M6" s="67"/>
      <c r="N6" s="53" t="s">
        <v>15</v>
      </c>
    </row>
    <row r="7" spans="1:14" ht="42.75" customHeight="1" x14ac:dyDescent="0.25">
      <c r="A7" s="43"/>
      <c r="B7" s="53"/>
      <c r="C7" s="53"/>
      <c r="D7" s="53"/>
      <c r="E7" s="53"/>
      <c r="F7" s="67"/>
      <c r="G7" s="53" t="s">
        <v>7</v>
      </c>
      <c r="H7" s="67" t="s">
        <v>8</v>
      </c>
      <c r="I7" s="67"/>
      <c r="J7" s="53" t="s">
        <v>11</v>
      </c>
      <c r="K7" s="53" t="s">
        <v>12</v>
      </c>
      <c r="L7" s="53" t="s">
        <v>13</v>
      </c>
      <c r="M7" s="53" t="s">
        <v>14</v>
      </c>
      <c r="N7" s="53"/>
    </row>
    <row r="8" spans="1:14" ht="114.75" customHeight="1" x14ac:dyDescent="0.25">
      <c r="A8" s="44"/>
      <c r="B8" s="53"/>
      <c r="C8" s="53"/>
      <c r="D8" s="53"/>
      <c r="E8" s="53"/>
      <c r="F8" s="67"/>
      <c r="G8" s="53"/>
      <c r="H8" s="16" t="s">
        <v>9</v>
      </c>
      <c r="I8" s="17" t="s">
        <v>10</v>
      </c>
      <c r="J8" s="53"/>
      <c r="K8" s="53"/>
      <c r="L8" s="53"/>
      <c r="M8" s="53"/>
      <c r="N8" s="53"/>
    </row>
    <row r="9" spans="1:14" ht="21.75" customHeight="1" x14ac:dyDescent="0.25">
      <c r="A9" s="15"/>
      <c r="B9" s="60" t="s">
        <v>33</v>
      </c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2"/>
    </row>
    <row r="10" spans="1:14" ht="21.75" customHeight="1" x14ac:dyDescent="0.25">
      <c r="A10" s="23"/>
      <c r="B10" s="54" t="s">
        <v>20</v>
      </c>
      <c r="C10" s="57"/>
      <c r="D10" s="57"/>
      <c r="E10" s="57"/>
      <c r="F10" s="57"/>
      <c r="G10" s="8" t="s">
        <v>17</v>
      </c>
      <c r="H10" s="9">
        <f>H11+H12+H13+H14+H15+H16</f>
        <v>2777122.2</v>
      </c>
      <c r="I10" s="9">
        <f>I11+I12+I13+I14+I15+I16</f>
        <v>2582445.5</v>
      </c>
      <c r="J10" s="9">
        <f t="shared" ref="J10" si="0">J11+J12+J13+J14+J15+J16</f>
        <v>1852495.3</v>
      </c>
      <c r="K10" s="9">
        <f>K11+K12+K13+K14+K15+K16</f>
        <v>790932.7</v>
      </c>
      <c r="L10" s="9">
        <f>L11+L12+L13+L14+L15+L16</f>
        <v>87066.199999999983</v>
      </c>
      <c r="M10" s="9">
        <f>M11+M12+M13+M14+M15+M16</f>
        <v>0</v>
      </c>
      <c r="N10" s="63"/>
    </row>
    <row r="11" spans="1:14" ht="21.75" customHeight="1" x14ac:dyDescent="0.25">
      <c r="A11" s="24"/>
      <c r="B11" s="55"/>
      <c r="C11" s="58"/>
      <c r="D11" s="58"/>
      <c r="E11" s="58"/>
      <c r="F11" s="58"/>
      <c r="G11" s="10">
        <v>2025</v>
      </c>
      <c r="H11" s="11">
        <f>H18+H25+H32+H39+H46+H53+H60+H67+H74+H81+H88+H95+H102</f>
        <v>234350.4</v>
      </c>
      <c r="I11" s="11">
        <f>I18+I25+I32+I39+I46+I53+I60+I67+I74+I81+I88+I95+I102</f>
        <v>39673.699999999997</v>
      </c>
      <c r="J11" s="11">
        <f>J18+J32+J39+J46+J53</f>
        <v>0</v>
      </c>
      <c r="K11" s="11">
        <f>K18+K25+K32+K39+K46+K53+K60+K67+K74+K81+K88+K95+K102</f>
        <v>198134.2</v>
      </c>
      <c r="L11" s="11">
        <f>L18+L25+L32+L39+L46+L53+L60+L67+L74+L81+L88+L95+L102</f>
        <v>36216.199999999997</v>
      </c>
      <c r="M11" s="11">
        <f t="shared" ref="M11:M16" si="1">M18+M32+M39+M46</f>
        <v>0</v>
      </c>
      <c r="N11" s="64"/>
    </row>
    <row r="12" spans="1:14" ht="21.75" customHeight="1" x14ac:dyDescent="0.25">
      <c r="A12" s="24"/>
      <c r="B12" s="55"/>
      <c r="C12" s="58"/>
      <c r="D12" s="58"/>
      <c r="E12" s="58"/>
      <c r="F12" s="58"/>
      <c r="G12" s="10">
        <v>2026</v>
      </c>
      <c r="H12" s="11">
        <f>H19+H26+H33+H40+H47+H54+H61+H68+H75+H82+H89+H96+H103</f>
        <v>1747628.9000000001</v>
      </c>
      <c r="I12" s="11">
        <f>I19+I26+I33+I40+I47+I54+I61+I68+I75+I82+I89+I96+I103</f>
        <v>1747628.9000000001</v>
      </c>
      <c r="J12" s="11">
        <f t="shared" ref="I12:L13" si="2">J19+J33+J40+J47</f>
        <v>1256138.1000000001</v>
      </c>
      <c r="K12" s="11">
        <f t="shared" ref="K12:K16" si="3">K19+K26+K33+K40+K47+K54+K61</f>
        <v>401964.2</v>
      </c>
      <c r="L12" s="11">
        <f>L19+L26+L33+L40+L47+L54+L61+L68+L75+L82+L89+L96+L103</f>
        <v>42898.6</v>
      </c>
      <c r="M12" s="11">
        <f t="shared" si="1"/>
        <v>0</v>
      </c>
      <c r="N12" s="64"/>
    </row>
    <row r="13" spans="1:14" ht="21.75" customHeight="1" x14ac:dyDescent="0.25">
      <c r="A13" s="24"/>
      <c r="B13" s="55"/>
      <c r="C13" s="58"/>
      <c r="D13" s="58"/>
      <c r="E13" s="58"/>
      <c r="F13" s="58"/>
      <c r="G13" s="10">
        <v>2027</v>
      </c>
      <c r="H13" s="11">
        <f>H20+H34+H41+H48+H55</f>
        <v>795142.9</v>
      </c>
      <c r="I13" s="11">
        <f t="shared" si="2"/>
        <v>795142.9</v>
      </c>
      <c r="J13" s="11">
        <f t="shared" si="2"/>
        <v>596357.19999999995</v>
      </c>
      <c r="K13" s="11">
        <f t="shared" si="3"/>
        <v>190834.3</v>
      </c>
      <c r="L13" s="11">
        <f t="shared" si="2"/>
        <v>7951.4</v>
      </c>
      <c r="M13" s="11">
        <f t="shared" si="1"/>
        <v>0</v>
      </c>
      <c r="N13" s="64"/>
    </row>
    <row r="14" spans="1:14" ht="21.75" customHeight="1" x14ac:dyDescent="0.25">
      <c r="A14" s="24"/>
      <c r="B14" s="55"/>
      <c r="C14" s="58"/>
      <c r="D14" s="58"/>
      <c r="E14" s="58"/>
      <c r="F14" s="58"/>
      <c r="G14" s="10">
        <v>2028</v>
      </c>
      <c r="H14" s="11">
        <f t="shared" ref="H14:J16" si="4">H21+H35+H42+H49</f>
        <v>0</v>
      </c>
      <c r="I14" s="11">
        <f t="shared" si="4"/>
        <v>0</v>
      </c>
      <c r="J14" s="11">
        <f t="shared" si="4"/>
        <v>0</v>
      </c>
      <c r="K14" s="11">
        <f t="shared" si="3"/>
        <v>0</v>
      </c>
      <c r="L14" s="11">
        <f>L21+L35+L42+L49</f>
        <v>0</v>
      </c>
      <c r="M14" s="11">
        <f t="shared" si="1"/>
        <v>0</v>
      </c>
      <c r="N14" s="64"/>
    </row>
    <row r="15" spans="1:14" ht="21.75" customHeight="1" x14ac:dyDescent="0.25">
      <c r="A15" s="24"/>
      <c r="B15" s="55"/>
      <c r="C15" s="58"/>
      <c r="D15" s="58"/>
      <c r="E15" s="58"/>
      <c r="F15" s="58"/>
      <c r="G15" s="10">
        <v>2029</v>
      </c>
      <c r="H15" s="11">
        <f t="shared" si="4"/>
        <v>0</v>
      </c>
      <c r="I15" s="11">
        <f t="shared" si="4"/>
        <v>0</v>
      </c>
      <c r="J15" s="11">
        <f t="shared" si="4"/>
        <v>0</v>
      </c>
      <c r="K15" s="11">
        <f t="shared" si="3"/>
        <v>0</v>
      </c>
      <c r="L15" s="11">
        <f>L22+L36+L43+L50</f>
        <v>0</v>
      </c>
      <c r="M15" s="11">
        <f t="shared" si="1"/>
        <v>0</v>
      </c>
      <c r="N15" s="64"/>
    </row>
    <row r="16" spans="1:14" ht="21.75" customHeight="1" x14ac:dyDescent="0.25">
      <c r="A16" s="25"/>
      <c r="B16" s="56"/>
      <c r="C16" s="59"/>
      <c r="D16" s="59"/>
      <c r="E16" s="59"/>
      <c r="F16" s="59"/>
      <c r="G16" s="10">
        <v>2030</v>
      </c>
      <c r="H16" s="11">
        <f t="shared" si="4"/>
        <v>0</v>
      </c>
      <c r="I16" s="11">
        <f t="shared" si="4"/>
        <v>0</v>
      </c>
      <c r="J16" s="11">
        <f t="shared" si="4"/>
        <v>0</v>
      </c>
      <c r="K16" s="11">
        <f t="shared" si="3"/>
        <v>0</v>
      </c>
      <c r="L16" s="11">
        <f>L23+L37+L44+L51</f>
        <v>0</v>
      </c>
      <c r="M16" s="11">
        <f t="shared" si="1"/>
        <v>0</v>
      </c>
      <c r="N16" s="65"/>
    </row>
    <row r="17" spans="1:14" ht="29.25" customHeight="1" x14ac:dyDescent="0.25">
      <c r="A17" s="49">
        <v>1</v>
      </c>
      <c r="B17" s="50" t="s">
        <v>39</v>
      </c>
      <c r="C17" s="38" t="s">
        <v>23</v>
      </c>
      <c r="D17" s="19" t="s">
        <v>19</v>
      </c>
      <c r="E17" s="19" t="s">
        <v>25</v>
      </c>
      <c r="F17" s="19">
        <v>43107.4</v>
      </c>
      <c r="G17" s="14" t="s">
        <v>17</v>
      </c>
      <c r="H17" s="12">
        <f>J17+K17+L17+M17</f>
        <v>43107.4</v>
      </c>
      <c r="I17" s="12">
        <f>I18</f>
        <v>6777.8</v>
      </c>
      <c r="J17" s="12">
        <f>J18+J19+J20+J21+J22+J23</f>
        <v>0</v>
      </c>
      <c r="K17" s="12">
        <f t="shared" ref="K17:M17" si="5">K18+K19+K20+K21+K22+K23</f>
        <v>40521</v>
      </c>
      <c r="L17" s="12">
        <f t="shared" si="5"/>
        <v>2586.4</v>
      </c>
      <c r="M17" s="12">
        <f t="shared" si="5"/>
        <v>0</v>
      </c>
      <c r="N17" s="41">
        <v>2025</v>
      </c>
    </row>
    <row r="18" spans="1:14" ht="20.25" customHeight="1" x14ac:dyDescent="0.25">
      <c r="A18" s="49"/>
      <c r="B18" s="50"/>
      <c r="C18" s="39"/>
      <c r="D18" s="19"/>
      <c r="E18" s="19"/>
      <c r="F18" s="19"/>
      <c r="G18" s="4">
        <v>2025</v>
      </c>
      <c r="H18" s="3">
        <f t="shared" ref="H18:H23" si="6">J18+K18+L18+M18</f>
        <v>43107.4</v>
      </c>
      <c r="I18" s="3">
        <v>6777.8</v>
      </c>
      <c r="J18" s="3">
        <v>0</v>
      </c>
      <c r="K18" s="3">
        <v>40521</v>
      </c>
      <c r="L18" s="3">
        <v>2586.4</v>
      </c>
      <c r="M18" s="3">
        <v>0</v>
      </c>
      <c r="N18" s="36"/>
    </row>
    <row r="19" spans="1:14" ht="18.75" customHeight="1" x14ac:dyDescent="0.25">
      <c r="A19" s="49"/>
      <c r="B19" s="50"/>
      <c r="C19" s="39"/>
      <c r="D19" s="19"/>
      <c r="E19" s="19"/>
      <c r="F19" s="19"/>
      <c r="G19" s="4">
        <v>2026</v>
      </c>
      <c r="H19" s="3">
        <f t="shared" si="6"/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6"/>
    </row>
    <row r="20" spans="1:14" ht="18.75" customHeight="1" x14ac:dyDescent="0.25">
      <c r="A20" s="49"/>
      <c r="B20" s="50"/>
      <c r="C20" s="39"/>
      <c r="D20" s="19"/>
      <c r="E20" s="19"/>
      <c r="F20" s="19"/>
      <c r="G20" s="4">
        <v>2027</v>
      </c>
      <c r="H20" s="3">
        <f t="shared" si="6"/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6"/>
    </row>
    <row r="21" spans="1:14" ht="18.75" customHeight="1" x14ac:dyDescent="0.25">
      <c r="A21" s="49"/>
      <c r="B21" s="50"/>
      <c r="C21" s="39"/>
      <c r="D21" s="19"/>
      <c r="E21" s="19"/>
      <c r="F21" s="19"/>
      <c r="G21" s="4">
        <v>2028</v>
      </c>
      <c r="H21" s="3">
        <f t="shared" si="6"/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6"/>
    </row>
    <row r="22" spans="1:14" ht="18.75" customHeight="1" x14ac:dyDescent="0.25">
      <c r="A22" s="49"/>
      <c r="B22" s="50"/>
      <c r="C22" s="39"/>
      <c r="D22" s="19"/>
      <c r="E22" s="19"/>
      <c r="F22" s="19"/>
      <c r="G22" s="4">
        <v>2029</v>
      </c>
      <c r="H22" s="3">
        <f t="shared" si="6"/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6"/>
    </row>
    <row r="23" spans="1:14" ht="24.75" customHeight="1" x14ac:dyDescent="0.25">
      <c r="A23" s="49"/>
      <c r="B23" s="51"/>
      <c r="C23" s="40"/>
      <c r="D23" s="20"/>
      <c r="E23" s="20"/>
      <c r="F23" s="20"/>
      <c r="G23" s="4">
        <v>2030</v>
      </c>
      <c r="H23" s="3">
        <f t="shared" si="6"/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7"/>
    </row>
    <row r="24" spans="1:14" ht="24.75" customHeight="1" x14ac:dyDescent="0.25">
      <c r="A24" s="49">
        <v>2</v>
      </c>
      <c r="B24" s="50" t="s">
        <v>40</v>
      </c>
      <c r="C24" s="68" t="s">
        <v>36</v>
      </c>
      <c r="D24" s="71" t="s">
        <v>35</v>
      </c>
      <c r="E24" s="19" t="s">
        <v>25</v>
      </c>
      <c r="F24" s="19">
        <v>15874.7</v>
      </c>
      <c r="G24" s="14" t="s">
        <v>17</v>
      </c>
      <c r="H24" s="12">
        <f>J24+K24+L24+M24</f>
        <v>15874.7</v>
      </c>
      <c r="I24" s="12">
        <f>I25</f>
        <v>6375.3</v>
      </c>
      <c r="J24" s="12">
        <f>J25+J26+J27+J28+J29+J30</f>
        <v>0</v>
      </c>
      <c r="K24" s="12">
        <f t="shared" ref="K24:M24" si="7">K25+K26+K27+K28+K29+K30</f>
        <v>14922.2</v>
      </c>
      <c r="L24" s="12">
        <f t="shared" si="7"/>
        <v>952.5</v>
      </c>
      <c r="M24" s="12">
        <f t="shared" si="7"/>
        <v>0</v>
      </c>
      <c r="N24" s="41">
        <v>2025</v>
      </c>
    </row>
    <row r="25" spans="1:14" ht="24.75" customHeight="1" x14ac:dyDescent="0.25">
      <c r="A25" s="49"/>
      <c r="B25" s="50"/>
      <c r="C25" s="69"/>
      <c r="D25" s="71"/>
      <c r="E25" s="19"/>
      <c r="F25" s="19"/>
      <c r="G25" s="4">
        <v>2025</v>
      </c>
      <c r="H25" s="3">
        <f t="shared" ref="H25:H30" si="8">J25+K25+L25+M25</f>
        <v>15874.7</v>
      </c>
      <c r="I25" s="13">
        <v>6375.3</v>
      </c>
      <c r="J25" s="3">
        <v>0</v>
      </c>
      <c r="K25" s="3">
        <v>14922.2</v>
      </c>
      <c r="L25" s="3">
        <v>952.5</v>
      </c>
      <c r="M25" s="3">
        <v>0</v>
      </c>
      <c r="N25" s="36"/>
    </row>
    <row r="26" spans="1:14" ht="24.75" customHeight="1" x14ac:dyDescent="0.25">
      <c r="A26" s="49"/>
      <c r="B26" s="50"/>
      <c r="C26" s="69"/>
      <c r="D26" s="71"/>
      <c r="E26" s="19"/>
      <c r="F26" s="19"/>
      <c r="G26" s="4">
        <v>2026</v>
      </c>
      <c r="H26" s="3">
        <f t="shared" si="8"/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6"/>
    </row>
    <row r="27" spans="1:14" ht="24.75" customHeight="1" x14ac:dyDescent="0.25">
      <c r="A27" s="49"/>
      <c r="B27" s="50"/>
      <c r="C27" s="69"/>
      <c r="D27" s="71"/>
      <c r="E27" s="19"/>
      <c r="F27" s="19"/>
      <c r="G27" s="4">
        <v>2027</v>
      </c>
      <c r="H27" s="3">
        <f t="shared" si="8"/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6"/>
    </row>
    <row r="28" spans="1:14" ht="24.75" customHeight="1" x14ac:dyDescent="0.25">
      <c r="A28" s="49"/>
      <c r="B28" s="50"/>
      <c r="C28" s="69"/>
      <c r="D28" s="71"/>
      <c r="E28" s="19"/>
      <c r="F28" s="19"/>
      <c r="G28" s="4">
        <v>2028</v>
      </c>
      <c r="H28" s="3">
        <f t="shared" si="8"/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6"/>
    </row>
    <row r="29" spans="1:14" ht="24.75" customHeight="1" x14ac:dyDescent="0.25">
      <c r="A29" s="49"/>
      <c r="B29" s="50"/>
      <c r="C29" s="69"/>
      <c r="D29" s="71"/>
      <c r="E29" s="19"/>
      <c r="F29" s="19"/>
      <c r="G29" s="4">
        <v>2029</v>
      </c>
      <c r="H29" s="3">
        <f t="shared" si="8"/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6"/>
    </row>
    <row r="30" spans="1:14" ht="24.75" customHeight="1" thickBot="1" x14ac:dyDescent="0.3">
      <c r="A30" s="49"/>
      <c r="B30" s="51"/>
      <c r="C30" s="70"/>
      <c r="D30" s="72"/>
      <c r="E30" s="20"/>
      <c r="F30" s="20"/>
      <c r="G30" s="4">
        <v>2030</v>
      </c>
      <c r="H30" s="3">
        <f t="shared" si="8"/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7"/>
    </row>
    <row r="31" spans="1:14" ht="18.75" customHeight="1" x14ac:dyDescent="0.25">
      <c r="A31" s="53">
        <v>3</v>
      </c>
      <c r="B31" s="73" t="s">
        <v>21</v>
      </c>
      <c r="C31" s="38" t="s">
        <v>18</v>
      </c>
      <c r="D31" s="18" t="s">
        <v>24</v>
      </c>
      <c r="E31" s="18" t="s">
        <v>26</v>
      </c>
      <c r="F31" s="18">
        <v>12386.9</v>
      </c>
      <c r="G31" s="2" t="s">
        <v>17</v>
      </c>
      <c r="H31" s="3">
        <f>H32+H33+H34+H35+H36+H37</f>
        <v>12386.9</v>
      </c>
      <c r="I31" s="3">
        <f t="shared" ref="I31" si="9">I32+I33+I34+I35+I36+I37</f>
        <v>12386.9</v>
      </c>
      <c r="J31" s="3">
        <f t="shared" ref="J31" si="10">J32+J33+J34+J35+J36+J37</f>
        <v>0</v>
      </c>
      <c r="K31" s="3">
        <f t="shared" ref="K31" si="11">K32+K33+K34+K35+K36+K37</f>
        <v>0</v>
      </c>
      <c r="L31" s="3">
        <f t="shared" ref="L31" si="12">L32+L33+L34+L35+L36+L37</f>
        <v>12386.9</v>
      </c>
      <c r="M31" s="3">
        <f t="shared" ref="M31" si="13">M32+M33+M34+M35+M36+M37</f>
        <v>0</v>
      </c>
      <c r="N31" s="41">
        <v>2025</v>
      </c>
    </row>
    <row r="32" spans="1:14" ht="18.75" customHeight="1" x14ac:dyDescent="0.25">
      <c r="A32" s="53"/>
      <c r="B32" s="30"/>
      <c r="C32" s="39"/>
      <c r="D32" s="19"/>
      <c r="E32" s="19"/>
      <c r="F32" s="19"/>
      <c r="G32" s="4">
        <v>2025</v>
      </c>
      <c r="H32" s="3">
        <f>J32+K32+L32+M32</f>
        <v>12386.9</v>
      </c>
      <c r="I32" s="3">
        <f>H32</f>
        <v>12386.9</v>
      </c>
      <c r="J32" s="3">
        <v>0</v>
      </c>
      <c r="K32" s="3">
        <v>0</v>
      </c>
      <c r="L32" s="3">
        <v>12386.9</v>
      </c>
      <c r="M32" s="3">
        <v>0</v>
      </c>
      <c r="N32" s="36"/>
    </row>
    <row r="33" spans="1:14" ht="18.75" customHeight="1" x14ac:dyDescent="0.25">
      <c r="A33" s="53"/>
      <c r="B33" s="30"/>
      <c r="C33" s="39"/>
      <c r="D33" s="19"/>
      <c r="E33" s="19"/>
      <c r="F33" s="19"/>
      <c r="G33" s="4">
        <v>2026</v>
      </c>
      <c r="H33" s="3">
        <f t="shared" ref="H33:H37" si="14">J33+K33+L33+M33</f>
        <v>0</v>
      </c>
      <c r="I33" s="3">
        <f t="shared" ref="I33:I37" si="15">H33</f>
        <v>0</v>
      </c>
      <c r="J33" s="3">
        <v>0</v>
      </c>
      <c r="K33" s="3">
        <v>0</v>
      </c>
      <c r="L33" s="3">
        <v>0</v>
      </c>
      <c r="M33" s="3">
        <v>0</v>
      </c>
      <c r="N33" s="36"/>
    </row>
    <row r="34" spans="1:14" ht="18.75" customHeight="1" x14ac:dyDescent="0.25">
      <c r="A34" s="53"/>
      <c r="B34" s="30"/>
      <c r="C34" s="39"/>
      <c r="D34" s="19"/>
      <c r="E34" s="19"/>
      <c r="F34" s="19"/>
      <c r="G34" s="4">
        <v>2027</v>
      </c>
      <c r="H34" s="3">
        <f t="shared" si="14"/>
        <v>0</v>
      </c>
      <c r="I34" s="3">
        <f t="shared" si="15"/>
        <v>0</v>
      </c>
      <c r="J34" s="3">
        <v>0</v>
      </c>
      <c r="K34" s="3">
        <v>0</v>
      </c>
      <c r="L34" s="3">
        <v>0</v>
      </c>
      <c r="M34" s="3">
        <v>0</v>
      </c>
      <c r="N34" s="36"/>
    </row>
    <row r="35" spans="1:14" ht="18.75" customHeight="1" x14ac:dyDescent="0.25">
      <c r="A35" s="53"/>
      <c r="B35" s="30"/>
      <c r="C35" s="39"/>
      <c r="D35" s="19"/>
      <c r="E35" s="19"/>
      <c r="F35" s="19"/>
      <c r="G35" s="4">
        <v>2028</v>
      </c>
      <c r="H35" s="3">
        <f t="shared" si="14"/>
        <v>0</v>
      </c>
      <c r="I35" s="3">
        <f t="shared" si="15"/>
        <v>0</v>
      </c>
      <c r="J35" s="3">
        <v>0</v>
      </c>
      <c r="K35" s="3">
        <v>0</v>
      </c>
      <c r="L35" s="3">
        <v>0</v>
      </c>
      <c r="M35" s="3">
        <v>0</v>
      </c>
      <c r="N35" s="36"/>
    </row>
    <row r="36" spans="1:14" ht="18.75" customHeight="1" x14ac:dyDescent="0.25">
      <c r="A36" s="53"/>
      <c r="B36" s="30"/>
      <c r="C36" s="39"/>
      <c r="D36" s="19"/>
      <c r="E36" s="19"/>
      <c r="F36" s="19"/>
      <c r="G36" s="4">
        <v>2029</v>
      </c>
      <c r="H36" s="3">
        <f t="shared" si="14"/>
        <v>0</v>
      </c>
      <c r="I36" s="3">
        <f t="shared" si="15"/>
        <v>0</v>
      </c>
      <c r="J36" s="3">
        <v>0</v>
      </c>
      <c r="K36" s="3">
        <v>0</v>
      </c>
      <c r="L36" s="3">
        <v>0</v>
      </c>
      <c r="M36" s="3">
        <v>0</v>
      </c>
      <c r="N36" s="36"/>
    </row>
    <row r="37" spans="1:14" ht="18.75" customHeight="1" x14ac:dyDescent="0.25">
      <c r="A37" s="53"/>
      <c r="B37" s="31"/>
      <c r="C37" s="40"/>
      <c r="D37" s="20"/>
      <c r="E37" s="20"/>
      <c r="F37" s="20"/>
      <c r="G37" s="4">
        <v>2030</v>
      </c>
      <c r="H37" s="3">
        <f t="shared" si="14"/>
        <v>0</v>
      </c>
      <c r="I37" s="3">
        <f t="shared" si="15"/>
        <v>0</v>
      </c>
      <c r="J37" s="3">
        <v>0</v>
      </c>
      <c r="K37" s="3">
        <v>0</v>
      </c>
      <c r="L37" s="3">
        <v>0</v>
      </c>
      <c r="M37" s="3">
        <v>0</v>
      </c>
      <c r="N37" s="37"/>
    </row>
    <row r="38" spans="1:14" ht="20.25" customHeight="1" x14ac:dyDescent="0.25">
      <c r="A38" s="42">
        <v>4</v>
      </c>
      <c r="B38" s="38" t="s">
        <v>22</v>
      </c>
      <c r="C38" s="26" t="s">
        <v>18</v>
      </c>
      <c r="D38" s="18" t="s">
        <v>31</v>
      </c>
      <c r="E38" s="18" t="s">
        <v>26</v>
      </c>
      <c r="F38" s="18">
        <v>8067.5</v>
      </c>
      <c r="G38" s="2" t="s">
        <v>17</v>
      </c>
      <c r="H38" s="3">
        <f>H39+H40+H41+H42+H43+H44</f>
        <v>8067.5</v>
      </c>
      <c r="I38" s="3">
        <f t="shared" ref="I38" si="16">I39+I40+I41+I42+I43+I44</f>
        <v>2360.8000000000002</v>
      </c>
      <c r="J38" s="3">
        <f t="shared" ref="J38" si="17">J39+J40+J41+J42+J43+J44</f>
        <v>0</v>
      </c>
      <c r="K38" s="3">
        <f t="shared" ref="K38" si="18">K39+K40+K41+K42+K43+K44</f>
        <v>0</v>
      </c>
      <c r="L38" s="3">
        <f t="shared" ref="L38" si="19">L39+L40+L41+L42+L43+L44</f>
        <v>8067.5</v>
      </c>
      <c r="M38" s="3">
        <f t="shared" ref="M38" si="20">M39+M40+M41+M42+M43+M44</f>
        <v>0</v>
      </c>
      <c r="N38" s="18">
        <v>2025</v>
      </c>
    </row>
    <row r="39" spans="1:14" ht="20.25" customHeight="1" x14ac:dyDescent="0.25">
      <c r="A39" s="43"/>
      <c r="B39" s="39"/>
      <c r="C39" s="27"/>
      <c r="D39" s="19"/>
      <c r="E39" s="19"/>
      <c r="F39" s="19"/>
      <c r="G39" s="4">
        <v>2025</v>
      </c>
      <c r="H39" s="3">
        <f>J39+K39+L39+M39</f>
        <v>8067.5</v>
      </c>
      <c r="I39" s="3">
        <v>2360.8000000000002</v>
      </c>
      <c r="J39" s="3">
        <v>0</v>
      </c>
      <c r="K39" s="3">
        <v>0</v>
      </c>
      <c r="L39" s="3">
        <v>8067.5</v>
      </c>
      <c r="M39" s="3">
        <v>0</v>
      </c>
      <c r="N39" s="19"/>
    </row>
    <row r="40" spans="1:14" ht="20.25" customHeight="1" x14ac:dyDescent="0.25">
      <c r="A40" s="43"/>
      <c r="B40" s="39"/>
      <c r="C40" s="27"/>
      <c r="D40" s="19"/>
      <c r="E40" s="19"/>
      <c r="F40" s="19"/>
      <c r="G40" s="4">
        <v>2026</v>
      </c>
      <c r="H40" s="3">
        <f t="shared" ref="H40:H44" si="21">J40+K40+L40+M40</f>
        <v>0</v>
      </c>
      <c r="I40" s="3">
        <f t="shared" ref="I40:I44" si="22">H40</f>
        <v>0</v>
      </c>
      <c r="J40" s="3">
        <v>0</v>
      </c>
      <c r="K40" s="3">
        <v>0</v>
      </c>
      <c r="L40" s="3">
        <v>0</v>
      </c>
      <c r="M40" s="3">
        <v>0</v>
      </c>
      <c r="N40" s="19"/>
    </row>
    <row r="41" spans="1:14" ht="20.25" customHeight="1" x14ac:dyDescent="0.25">
      <c r="A41" s="43"/>
      <c r="B41" s="39"/>
      <c r="C41" s="27"/>
      <c r="D41" s="19"/>
      <c r="E41" s="19"/>
      <c r="F41" s="19"/>
      <c r="G41" s="4">
        <v>2027</v>
      </c>
      <c r="H41" s="3">
        <f t="shared" si="21"/>
        <v>0</v>
      </c>
      <c r="I41" s="3">
        <f t="shared" si="22"/>
        <v>0</v>
      </c>
      <c r="J41" s="3">
        <v>0</v>
      </c>
      <c r="K41" s="3">
        <v>0</v>
      </c>
      <c r="L41" s="3">
        <v>0</v>
      </c>
      <c r="M41" s="3">
        <v>0</v>
      </c>
      <c r="N41" s="19"/>
    </row>
    <row r="42" spans="1:14" ht="20.25" customHeight="1" x14ac:dyDescent="0.25">
      <c r="A42" s="43"/>
      <c r="B42" s="39"/>
      <c r="C42" s="27"/>
      <c r="D42" s="19"/>
      <c r="E42" s="19"/>
      <c r="F42" s="19"/>
      <c r="G42" s="4">
        <v>2028</v>
      </c>
      <c r="H42" s="3">
        <f t="shared" si="21"/>
        <v>0</v>
      </c>
      <c r="I42" s="3">
        <f t="shared" si="22"/>
        <v>0</v>
      </c>
      <c r="J42" s="3">
        <v>0</v>
      </c>
      <c r="K42" s="3">
        <v>0</v>
      </c>
      <c r="L42" s="3">
        <v>0</v>
      </c>
      <c r="M42" s="3">
        <v>0</v>
      </c>
      <c r="N42" s="19"/>
    </row>
    <row r="43" spans="1:14" ht="20.25" customHeight="1" x14ac:dyDescent="0.25">
      <c r="A43" s="43"/>
      <c r="B43" s="39"/>
      <c r="C43" s="27"/>
      <c r="D43" s="19"/>
      <c r="E43" s="19"/>
      <c r="F43" s="19"/>
      <c r="G43" s="4">
        <v>2029</v>
      </c>
      <c r="H43" s="3">
        <f t="shared" si="21"/>
        <v>0</v>
      </c>
      <c r="I43" s="3">
        <f t="shared" si="22"/>
        <v>0</v>
      </c>
      <c r="J43" s="3">
        <v>0</v>
      </c>
      <c r="K43" s="3">
        <v>0</v>
      </c>
      <c r="L43" s="3">
        <v>0</v>
      </c>
      <c r="M43" s="3">
        <v>0</v>
      </c>
      <c r="N43" s="19"/>
    </row>
    <row r="44" spans="1:14" ht="20.25" customHeight="1" x14ac:dyDescent="0.25">
      <c r="A44" s="44"/>
      <c r="B44" s="40"/>
      <c r="C44" s="28"/>
      <c r="D44" s="20"/>
      <c r="E44" s="20"/>
      <c r="F44" s="20"/>
      <c r="G44" s="4">
        <v>2030</v>
      </c>
      <c r="H44" s="3">
        <f t="shared" si="21"/>
        <v>0</v>
      </c>
      <c r="I44" s="3">
        <f t="shared" si="22"/>
        <v>0</v>
      </c>
      <c r="J44" s="3">
        <v>0</v>
      </c>
      <c r="K44" s="3">
        <v>0</v>
      </c>
      <c r="L44" s="3">
        <v>0</v>
      </c>
      <c r="M44" s="3">
        <v>0</v>
      </c>
      <c r="N44" s="20"/>
    </row>
    <row r="45" spans="1:14" ht="15.75" customHeight="1" x14ac:dyDescent="0.25">
      <c r="A45" s="42">
        <v>5</v>
      </c>
      <c r="B45" s="46" t="s">
        <v>32</v>
      </c>
      <c r="C45" s="26" t="s">
        <v>18</v>
      </c>
      <c r="D45" s="18" t="s">
        <v>27</v>
      </c>
      <c r="E45" s="18" t="s">
        <v>26</v>
      </c>
      <c r="F45" s="45">
        <v>2515176.5</v>
      </c>
      <c r="G45" s="2" t="s">
        <v>17</v>
      </c>
      <c r="H45" s="3">
        <f>H46+H47+H48+H49+H50+H51</f>
        <v>2493167.6</v>
      </c>
      <c r="I45" s="3">
        <f t="shared" ref="I45:M45" si="23">I46+I47+I48+I49+I50+I51</f>
        <v>2493167.6</v>
      </c>
      <c r="J45" s="3">
        <f t="shared" si="23"/>
        <v>1852495.3</v>
      </c>
      <c r="K45" s="3">
        <f t="shared" si="23"/>
        <v>592798.5</v>
      </c>
      <c r="L45" s="3">
        <f t="shared" si="23"/>
        <v>47873.8</v>
      </c>
      <c r="M45" s="3">
        <f t="shared" si="23"/>
        <v>0</v>
      </c>
      <c r="N45" s="18">
        <v>2026</v>
      </c>
    </row>
    <row r="46" spans="1:14" x14ac:dyDescent="0.25">
      <c r="A46" s="43"/>
      <c r="B46" s="47"/>
      <c r="C46" s="27"/>
      <c r="D46" s="19"/>
      <c r="E46" s="19"/>
      <c r="F46" s="19"/>
      <c r="G46" s="4">
        <v>2025</v>
      </c>
      <c r="H46" s="3">
        <f>J46+K46+L46+M46</f>
        <v>0</v>
      </c>
      <c r="I46" s="3">
        <f>H46</f>
        <v>0</v>
      </c>
      <c r="J46" s="3">
        <v>0</v>
      </c>
      <c r="K46" s="3">
        <v>0</v>
      </c>
      <c r="L46" s="3">
        <v>0</v>
      </c>
      <c r="M46" s="3">
        <v>0</v>
      </c>
      <c r="N46" s="19"/>
    </row>
    <row r="47" spans="1:14" x14ac:dyDescent="0.25">
      <c r="A47" s="43"/>
      <c r="B47" s="47"/>
      <c r="C47" s="27"/>
      <c r="D47" s="19"/>
      <c r="E47" s="19"/>
      <c r="F47" s="19"/>
      <c r="G47" s="4">
        <v>2026</v>
      </c>
      <c r="H47" s="3">
        <f>J47+K47+L47+M47</f>
        <v>1698024.7</v>
      </c>
      <c r="I47" s="3">
        <f t="shared" ref="I47:I51" si="24">H47</f>
        <v>1698024.7</v>
      </c>
      <c r="J47" s="3">
        <v>1256138.1000000001</v>
      </c>
      <c r="K47" s="3">
        <v>401964.2</v>
      </c>
      <c r="L47" s="3">
        <f>45434.6-5512.2</f>
        <v>39922.400000000001</v>
      </c>
      <c r="M47" s="3">
        <v>0</v>
      </c>
      <c r="N47" s="19"/>
    </row>
    <row r="48" spans="1:14" x14ac:dyDescent="0.25">
      <c r="A48" s="43"/>
      <c r="B48" s="47"/>
      <c r="C48" s="27"/>
      <c r="D48" s="19"/>
      <c r="E48" s="19"/>
      <c r="F48" s="19"/>
      <c r="G48" s="4">
        <v>2027</v>
      </c>
      <c r="H48" s="3">
        <f>J48+K48+L48+M48</f>
        <v>795142.9</v>
      </c>
      <c r="I48" s="3">
        <f t="shared" si="24"/>
        <v>795142.9</v>
      </c>
      <c r="J48" s="3">
        <v>596357.19999999995</v>
      </c>
      <c r="K48" s="3">
        <v>190834.3</v>
      </c>
      <c r="L48" s="3">
        <v>7951.4</v>
      </c>
      <c r="M48" s="3">
        <v>0</v>
      </c>
      <c r="N48" s="19"/>
    </row>
    <row r="49" spans="1:14" x14ac:dyDescent="0.25">
      <c r="A49" s="43"/>
      <c r="B49" s="47"/>
      <c r="C49" s="27"/>
      <c r="D49" s="19"/>
      <c r="E49" s="19"/>
      <c r="F49" s="19"/>
      <c r="G49" s="4">
        <v>2028</v>
      </c>
      <c r="H49" s="3">
        <f t="shared" ref="H49:H51" si="25">J49+K49+L49+M49</f>
        <v>0</v>
      </c>
      <c r="I49" s="3">
        <f t="shared" si="24"/>
        <v>0</v>
      </c>
      <c r="J49" s="3">
        <v>0</v>
      </c>
      <c r="K49" s="3">
        <v>0</v>
      </c>
      <c r="L49" s="3">
        <v>0</v>
      </c>
      <c r="M49" s="3">
        <v>0</v>
      </c>
      <c r="N49" s="19"/>
    </row>
    <row r="50" spans="1:14" x14ac:dyDescent="0.25">
      <c r="A50" s="43"/>
      <c r="B50" s="47"/>
      <c r="C50" s="27"/>
      <c r="D50" s="19"/>
      <c r="E50" s="19"/>
      <c r="F50" s="19"/>
      <c r="G50" s="4">
        <v>2029</v>
      </c>
      <c r="H50" s="3">
        <f t="shared" si="25"/>
        <v>0</v>
      </c>
      <c r="I50" s="3">
        <f t="shared" si="24"/>
        <v>0</v>
      </c>
      <c r="J50" s="3">
        <v>0</v>
      </c>
      <c r="K50" s="3">
        <v>0</v>
      </c>
      <c r="L50" s="3">
        <v>0</v>
      </c>
      <c r="M50" s="3">
        <v>0</v>
      </c>
      <c r="N50" s="19"/>
    </row>
    <row r="51" spans="1:14" ht="67.5" customHeight="1" x14ac:dyDescent="0.25">
      <c r="A51" s="44"/>
      <c r="B51" s="48"/>
      <c r="C51" s="28"/>
      <c r="D51" s="20"/>
      <c r="E51" s="20"/>
      <c r="F51" s="20"/>
      <c r="G51" s="4">
        <v>2030</v>
      </c>
      <c r="H51" s="3">
        <f t="shared" si="25"/>
        <v>0</v>
      </c>
      <c r="I51" s="3">
        <f t="shared" si="24"/>
        <v>0</v>
      </c>
      <c r="J51" s="3">
        <v>0</v>
      </c>
      <c r="K51" s="3">
        <v>0</v>
      </c>
      <c r="L51" s="3">
        <v>0</v>
      </c>
      <c r="M51" s="3">
        <v>0</v>
      </c>
      <c r="N51" s="20"/>
    </row>
    <row r="52" spans="1:14" x14ac:dyDescent="0.25">
      <c r="A52" s="42">
        <v>6</v>
      </c>
      <c r="B52" s="38" t="s">
        <v>28</v>
      </c>
      <c r="C52" s="26" t="s">
        <v>29</v>
      </c>
      <c r="D52" s="18" t="s">
        <v>30</v>
      </c>
      <c r="E52" s="18" t="s">
        <v>26</v>
      </c>
      <c r="F52" s="45">
        <v>200</v>
      </c>
      <c r="G52" s="2" t="s">
        <v>17</v>
      </c>
      <c r="H52" s="3">
        <f>H53+H54+H55+H56+H57+H58</f>
        <v>200</v>
      </c>
      <c r="I52" s="3">
        <f t="shared" ref="I52:M52" si="26">I53+I54+I55+I56+I57+I58</f>
        <v>0</v>
      </c>
      <c r="J52" s="3">
        <f t="shared" si="26"/>
        <v>0</v>
      </c>
      <c r="K52" s="3">
        <f t="shared" si="26"/>
        <v>0</v>
      </c>
      <c r="L52" s="3">
        <f t="shared" si="26"/>
        <v>200</v>
      </c>
      <c r="M52" s="3">
        <f t="shared" si="26"/>
        <v>0</v>
      </c>
      <c r="N52" s="18">
        <v>2025</v>
      </c>
    </row>
    <row r="53" spans="1:14" x14ac:dyDescent="0.25">
      <c r="A53" s="43"/>
      <c r="B53" s="39"/>
      <c r="C53" s="27"/>
      <c r="D53" s="19"/>
      <c r="E53" s="19"/>
      <c r="F53" s="19"/>
      <c r="G53" s="4">
        <v>2025</v>
      </c>
      <c r="H53" s="3">
        <f>J53+K53+L53+M53</f>
        <v>200</v>
      </c>
      <c r="I53" s="3">
        <v>0</v>
      </c>
      <c r="J53" s="3">
        <v>0</v>
      </c>
      <c r="K53" s="3">
        <v>0</v>
      </c>
      <c r="L53" s="3">
        <v>200</v>
      </c>
      <c r="M53" s="3">
        <v>0</v>
      </c>
      <c r="N53" s="19"/>
    </row>
    <row r="54" spans="1:14" x14ac:dyDescent="0.25">
      <c r="A54" s="43"/>
      <c r="B54" s="39"/>
      <c r="C54" s="27"/>
      <c r="D54" s="19"/>
      <c r="E54" s="19"/>
      <c r="F54" s="19"/>
      <c r="G54" s="4">
        <v>2026</v>
      </c>
      <c r="H54" s="3">
        <f t="shared" ref="H54:H58" si="27">J54+K54+L54+M54</f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19"/>
    </row>
    <row r="55" spans="1:14" x14ac:dyDescent="0.25">
      <c r="A55" s="43"/>
      <c r="B55" s="39"/>
      <c r="C55" s="27"/>
      <c r="D55" s="19"/>
      <c r="E55" s="19"/>
      <c r="F55" s="19"/>
      <c r="G55" s="4">
        <v>2027</v>
      </c>
      <c r="H55" s="3">
        <f t="shared" si="27"/>
        <v>0</v>
      </c>
      <c r="I55" s="3">
        <f t="shared" ref="I55:I58" si="28">H55</f>
        <v>0</v>
      </c>
      <c r="J55" s="3">
        <v>0</v>
      </c>
      <c r="K55" s="3">
        <v>0</v>
      </c>
      <c r="L55" s="3">
        <v>0</v>
      </c>
      <c r="M55" s="3">
        <v>0</v>
      </c>
      <c r="N55" s="19"/>
    </row>
    <row r="56" spans="1:14" x14ac:dyDescent="0.25">
      <c r="A56" s="43"/>
      <c r="B56" s="39"/>
      <c r="C56" s="27"/>
      <c r="D56" s="19"/>
      <c r="E56" s="19"/>
      <c r="F56" s="19"/>
      <c r="G56" s="4">
        <v>2028</v>
      </c>
      <c r="H56" s="3">
        <f t="shared" si="27"/>
        <v>0</v>
      </c>
      <c r="I56" s="3">
        <f t="shared" si="28"/>
        <v>0</v>
      </c>
      <c r="J56" s="3">
        <v>0</v>
      </c>
      <c r="K56" s="3">
        <v>0</v>
      </c>
      <c r="L56" s="3">
        <v>0</v>
      </c>
      <c r="M56" s="3">
        <v>0</v>
      </c>
      <c r="N56" s="19"/>
    </row>
    <row r="57" spans="1:14" x14ac:dyDescent="0.25">
      <c r="A57" s="43"/>
      <c r="B57" s="39"/>
      <c r="C57" s="27"/>
      <c r="D57" s="19"/>
      <c r="E57" s="19"/>
      <c r="F57" s="19"/>
      <c r="G57" s="4">
        <v>2029</v>
      </c>
      <c r="H57" s="3">
        <f t="shared" si="27"/>
        <v>0</v>
      </c>
      <c r="I57" s="3">
        <f t="shared" si="28"/>
        <v>0</v>
      </c>
      <c r="J57" s="3">
        <v>0</v>
      </c>
      <c r="K57" s="3">
        <v>0</v>
      </c>
      <c r="L57" s="3">
        <v>0</v>
      </c>
      <c r="M57" s="3">
        <v>0</v>
      </c>
      <c r="N57" s="19"/>
    </row>
    <row r="58" spans="1:14" x14ac:dyDescent="0.25">
      <c r="A58" s="44"/>
      <c r="B58" s="40"/>
      <c r="C58" s="28"/>
      <c r="D58" s="20"/>
      <c r="E58" s="20"/>
      <c r="F58" s="20"/>
      <c r="G58" s="4">
        <v>2030</v>
      </c>
      <c r="H58" s="3">
        <f t="shared" si="27"/>
        <v>0</v>
      </c>
      <c r="I58" s="3">
        <f t="shared" si="28"/>
        <v>0</v>
      </c>
      <c r="J58" s="3">
        <v>0</v>
      </c>
      <c r="K58" s="3">
        <v>0</v>
      </c>
      <c r="L58" s="3">
        <v>0</v>
      </c>
      <c r="M58" s="3">
        <v>0</v>
      </c>
      <c r="N58" s="20"/>
    </row>
    <row r="59" spans="1:14" ht="27" customHeight="1" x14ac:dyDescent="0.25">
      <c r="A59" s="23">
        <v>7</v>
      </c>
      <c r="B59" s="38" t="s">
        <v>38</v>
      </c>
      <c r="C59" s="26" t="s">
        <v>18</v>
      </c>
      <c r="D59" s="41" t="s">
        <v>37</v>
      </c>
      <c r="E59" s="41"/>
      <c r="F59" s="35">
        <v>11772.9</v>
      </c>
      <c r="G59" s="2" t="s">
        <v>17</v>
      </c>
      <c r="H59" s="3">
        <f>H60+H61+H62+H63+H64+H65</f>
        <v>11772.9</v>
      </c>
      <c r="I59" s="3">
        <f t="shared" ref="I59:M59" si="29">I60+I61+I62+I63+I64+I65</f>
        <v>11772.9</v>
      </c>
      <c r="J59" s="3">
        <f t="shared" si="29"/>
        <v>0</v>
      </c>
      <c r="K59" s="3">
        <f t="shared" si="29"/>
        <v>10000</v>
      </c>
      <c r="L59" s="3">
        <f t="shared" si="29"/>
        <v>1772.9</v>
      </c>
      <c r="M59" s="3">
        <f t="shared" si="29"/>
        <v>0</v>
      </c>
      <c r="N59" s="18">
        <v>2025</v>
      </c>
    </row>
    <row r="60" spans="1:14" ht="27" customHeight="1" x14ac:dyDescent="0.25">
      <c r="A60" s="24"/>
      <c r="B60" s="39"/>
      <c r="C60" s="27"/>
      <c r="D60" s="36"/>
      <c r="E60" s="36"/>
      <c r="F60" s="36"/>
      <c r="G60" s="4">
        <v>2025</v>
      </c>
      <c r="H60" s="3">
        <f>K60+L60</f>
        <v>11772.9</v>
      </c>
      <c r="I60" s="3">
        <f>K60+L60</f>
        <v>11772.9</v>
      </c>
      <c r="J60" s="3">
        <v>0</v>
      </c>
      <c r="K60" s="3">
        <v>10000</v>
      </c>
      <c r="L60" s="3">
        <f>1722.9+50</f>
        <v>1772.9</v>
      </c>
      <c r="M60" s="3">
        <v>0</v>
      </c>
      <c r="N60" s="19"/>
    </row>
    <row r="61" spans="1:14" ht="27" customHeight="1" x14ac:dyDescent="0.25">
      <c r="A61" s="24"/>
      <c r="B61" s="39"/>
      <c r="C61" s="27"/>
      <c r="D61" s="36"/>
      <c r="E61" s="36"/>
      <c r="F61" s="36"/>
      <c r="G61" s="4">
        <v>2026</v>
      </c>
      <c r="H61" s="3">
        <f t="shared" ref="H61:H65" si="30">J61+K61+L61+M61</f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19"/>
    </row>
    <row r="62" spans="1:14" ht="27" customHeight="1" x14ac:dyDescent="0.25">
      <c r="A62" s="24"/>
      <c r="B62" s="39"/>
      <c r="C62" s="27"/>
      <c r="D62" s="36"/>
      <c r="E62" s="36"/>
      <c r="F62" s="36"/>
      <c r="G62" s="4">
        <v>2027</v>
      </c>
      <c r="H62" s="3">
        <f t="shared" si="30"/>
        <v>0</v>
      </c>
      <c r="I62" s="3">
        <f t="shared" ref="I62:I65" si="31">H62</f>
        <v>0</v>
      </c>
      <c r="J62" s="3">
        <v>0</v>
      </c>
      <c r="K62" s="3">
        <v>0</v>
      </c>
      <c r="L62" s="3">
        <v>0</v>
      </c>
      <c r="M62" s="3">
        <v>0</v>
      </c>
      <c r="N62" s="19"/>
    </row>
    <row r="63" spans="1:14" ht="27" customHeight="1" x14ac:dyDescent="0.25">
      <c r="A63" s="24"/>
      <c r="B63" s="39"/>
      <c r="C63" s="27"/>
      <c r="D63" s="36"/>
      <c r="E63" s="36"/>
      <c r="F63" s="36"/>
      <c r="G63" s="4">
        <v>2028</v>
      </c>
      <c r="H63" s="3">
        <f t="shared" si="30"/>
        <v>0</v>
      </c>
      <c r="I63" s="3">
        <f t="shared" si="31"/>
        <v>0</v>
      </c>
      <c r="J63" s="3">
        <v>0</v>
      </c>
      <c r="K63" s="3">
        <v>0</v>
      </c>
      <c r="L63" s="3">
        <v>0</v>
      </c>
      <c r="M63" s="3">
        <v>0</v>
      </c>
      <c r="N63" s="19"/>
    </row>
    <row r="64" spans="1:14" ht="27" customHeight="1" x14ac:dyDescent="0.25">
      <c r="A64" s="24"/>
      <c r="B64" s="39"/>
      <c r="C64" s="27"/>
      <c r="D64" s="36"/>
      <c r="E64" s="36"/>
      <c r="F64" s="36"/>
      <c r="G64" s="4">
        <v>2029</v>
      </c>
      <c r="H64" s="3">
        <f t="shared" si="30"/>
        <v>0</v>
      </c>
      <c r="I64" s="3">
        <f t="shared" si="31"/>
        <v>0</v>
      </c>
      <c r="J64" s="3">
        <v>0</v>
      </c>
      <c r="K64" s="3">
        <v>0</v>
      </c>
      <c r="L64" s="3">
        <v>0</v>
      </c>
      <c r="M64" s="3">
        <v>0</v>
      </c>
      <c r="N64" s="19"/>
    </row>
    <row r="65" spans="1:14" ht="33" customHeight="1" x14ac:dyDescent="0.25">
      <c r="A65" s="25"/>
      <c r="B65" s="40"/>
      <c r="C65" s="28"/>
      <c r="D65" s="37"/>
      <c r="E65" s="37"/>
      <c r="F65" s="37"/>
      <c r="G65" s="4">
        <v>2030</v>
      </c>
      <c r="H65" s="3">
        <f t="shared" si="30"/>
        <v>0</v>
      </c>
      <c r="I65" s="3">
        <f t="shared" si="31"/>
        <v>0</v>
      </c>
      <c r="J65" s="3">
        <v>0</v>
      </c>
      <c r="K65" s="3">
        <v>0</v>
      </c>
      <c r="L65" s="3">
        <v>0</v>
      </c>
      <c r="M65" s="3">
        <v>0</v>
      </c>
      <c r="N65" s="20"/>
    </row>
    <row r="66" spans="1:14" ht="27" customHeight="1" x14ac:dyDescent="0.25">
      <c r="A66" s="23">
        <v>8</v>
      </c>
      <c r="B66" s="38" t="s">
        <v>41</v>
      </c>
      <c r="C66" s="26" t="s">
        <v>44</v>
      </c>
      <c r="D66" s="41" t="s">
        <v>45</v>
      </c>
      <c r="E66" s="41"/>
      <c r="F66" s="35">
        <v>55696.6</v>
      </c>
      <c r="G66" s="2" t="s">
        <v>17</v>
      </c>
      <c r="H66" s="3">
        <f>H67+H68+H69+H70+H71+H72</f>
        <v>57328.3</v>
      </c>
      <c r="I66" s="3">
        <f t="shared" ref="I66:M66" si="32">I67+I68+I69+I70+I71+I72</f>
        <v>0</v>
      </c>
      <c r="J66" s="3">
        <f t="shared" si="32"/>
        <v>0</v>
      </c>
      <c r="K66" s="3">
        <f t="shared" si="32"/>
        <v>52354.8</v>
      </c>
      <c r="L66" s="3">
        <f t="shared" si="32"/>
        <v>4973.5</v>
      </c>
      <c r="M66" s="3">
        <f t="shared" si="32"/>
        <v>0</v>
      </c>
      <c r="N66" s="18">
        <v>2025</v>
      </c>
    </row>
    <row r="67" spans="1:14" x14ac:dyDescent="0.25">
      <c r="A67" s="24"/>
      <c r="B67" s="39"/>
      <c r="C67" s="27"/>
      <c r="D67" s="36"/>
      <c r="E67" s="36"/>
      <c r="F67" s="36"/>
      <c r="G67" s="4">
        <v>2025</v>
      </c>
      <c r="H67" s="3">
        <f>K67+L67</f>
        <v>57328.3</v>
      </c>
      <c r="I67" s="3">
        <v>0</v>
      </c>
      <c r="J67" s="3">
        <v>0</v>
      </c>
      <c r="K67" s="3">
        <v>52354.8</v>
      </c>
      <c r="L67" s="1">
        <f>3341.8+1631.7</f>
        <v>4973.5</v>
      </c>
      <c r="M67" s="3">
        <v>0</v>
      </c>
      <c r="N67" s="19"/>
    </row>
    <row r="68" spans="1:14" x14ac:dyDescent="0.25">
      <c r="A68" s="24"/>
      <c r="B68" s="39"/>
      <c r="C68" s="27"/>
      <c r="D68" s="36"/>
      <c r="E68" s="36"/>
      <c r="F68" s="36"/>
      <c r="G68" s="4">
        <v>2026</v>
      </c>
      <c r="H68" s="3">
        <f t="shared" ref="H68:H72" si="33">J68+K68+L68+M68</f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19"/>
    </row>
    <row r="69" spans="1:14" x14ac:dyDescent="0.25">
      <c r="A69" s="24"/>
      <c r="B69" s="39"/>
      <c r="C69" s="27"/>
      <c r="D69" s="36"/>
      <c r="E69" s="36"/>
      <c r="F69" s="36"/>
      <c r="G69" s="4">
        <v>2027</v>
      </c>
      <c r="H69" s="3">
        <f t="shared" si="33"/>
        <v>0</v>
      </c>
      <c r="I69" s="3">
        <f t="shared" ref="I69:I72" si="34">H69</f>
        <v>0</v>
      </c>
      <c r="J69" s="3">
        <v>0</v>
      </c>
      <c r="K69" s="3">
        <v>0</v>
      </c>
      <c r="L69" s="3">
        <v>0</v>
      </c>
      <c r="M69" s="3">
        <v>0</v>
      </c>
      <c r="N69" s="19"/>
    </row>
    <row r="70" spans="1:14" x14ac:dyDescent="0.25">
      <c r="A70" s="24"/>
      <c r="B70" s="39"/>
      <c r="C70" s="27"/>
      <c r="D70" s="36"/>
      <c r="E70" s="36"/>
      <c r="F70" s="36"/>
      <c r="G70" s="4">
        <v>2028</v>
      </c>
      <c r="H70" s="3">
        <f t="shared" si="33"/>
        <v>0</v>
      </c>
      <c r="I70" s="3">
        <f t="shared" si="34"/>
        <v>0</v>
      </c>
      <c r="J70" s="3">
        <v>0</v>
      </c>
      <c r="K70" s="3">
        <v>0</v>
      </c>
      <c r="L70" s="3">
        <v>0</v>
      </c>
      <c r="M70" s="3">
        <v>0</v>
      </c>
      <c r="N70" s="19"/>
    </row>
    <row r="71" spans="1:14" x14ac:dyDescent="0.25">
      <c r="A71" s="24"/>
      <c r="B71" s="39"/>
      <c r="C71" s="27"/>
      <c r="D71" s="36"/>
      <c r="E71" s="36"/>
      <c r="F71" s="36"/>
      <c r="G71" s="4">
        <v>2029</v>
      </c>
      <c r="H71" s="3">
        <f t="shared" si="33"/>
        <v>0</v>
      </c>
      <c r="I71" s="3">
        <f t="shared" si="34"/>
        <v>0</v>
      </c>
      <c r="J71" s="3">
        <v>0</v>
      </c>
      <c r="K71" s="3">
        <v>0</v>
      </c>
      <c r="L71" s="3">
        <v>0</v>
      </c>
      <c r="M71" s="3">
        <v>0</v>
      </c>
      <c r="N71" s="19"/>
    </row>
    <row r="72" spans="1:14" x14ac:dyDescent="0.25">
      <c r="A72" s="25"/>
      <c r="B72" s="40"/>
      <c r="C72" s="28"/>
      <c r="D72" s="37"/>
      <c r="E72" s="37"/>
      <c r="F72" s="37"/>
      <c r="G72" s="4">
        <v>2030</v>
      </c>
      <c r="H72" s="3">
        <f t="shared" si="33"/>
        <v>0</v>
      </c>
      <c r="I72" s="3">
        <f t="shared" si="34"/>
        <v>0</v>
      </c>
      <c r="J72" s="3">
        <v>0</v>
      </c>
      <c r="K72" s="3">
        <v>0</v>
      </c>
      <c r="L72" s="3">
        <v>0</v>
      </c>
      <c r="M72" s="3">
        <v>0</v>
      </c>
      <c r="N72" s="20"/>
    </row>
    <row r="73" spans="1:14" x14ac:dyDescent="0.25">
      <c r="A73" s="23">
        <v>9</v>
      </c>
      <c r="B73" s="38" t="s">
        <v>42</v>
      </c>
      <c r="C73" s="26" t="s">
        <v>46</v>
      </c>
      <c r="D73" s="41" t="s">
        <v>47</v>
      </c>
      <c r="E73" s="41"/>
      <c r="F73" s="35">
        <v>33574.400000000001</v>
      </c>
      <c r="G73" s="2" t="s">
        <v>17</v>
      </c>
      <c r="H73" s="3">
        <f>H74+H75+H76+H77+H78+H79</f>
        <v>33723</v>
      </c>
      <c r="I73" s="3">
        <f t="shared" ref="I73:M73" si="35">I74+I75+I76+I77+I78+I79</f>
        <v>0</v>
      </c>
      <c r="J73" s="3">
        <f t="shared" si="35"/>
        <v>0</v>
      </c>
      <c r="K73" s="3">
        <f t="shared" si="35"/>
        <v>31559.9</v>
      </c>
      <c r="L73" s="3">
        <f t="shared" si="35"/>
        <v>2163.1</v>
      </c>
      <c r="M73" s="3">
        <f t="shared" si="35"/>
        <v>0</v>
      </c>
      <c r="N73" s="18">
        <v>2025</v>
      </c>
    </row>
    <row r="74" spans="1:14" x14ac:dyDescent="0.25">
      <c r="A74" s="24"/>
      <c r="B74" s="39"/>
      <c r="C74" s="27"/>
      <c r="D74" s="36"/>
      <c r="E74" s="36"/>
      <c r="F74" s="36"/>
      <c r="G74" s="4">
        <v>2025</v>
      </c>
      <c r="H74" s="3">
        <f>K74+L74</f>
        <v>33723</v>
      </c>
      <c r="I74" s="3">
        <v>0</v>
      </c>
      <c r="J74" s="3">
        <v>0</v>
      </c>
      <c r="K74" s="3">
        <v>31559.9</v>
      </c>
      <c r="L74" s="1">
        <f>2014.5+148.6</f>
        <v>2163.1</v>
      </c>
      <c r="M74" s="3">
        <v>0</v>
      </c>
      <c r="N74" s="19"/>
    </row>
    <row r="75" spans="1:14" x14ac:dyDescent="0.25">
      <c r="A75" s="24"/>
      <c r="B75" s="39"/>
      <c r="C75" s="27"/>
      <c r="D75" s="36"/>
      <c r="E75" s="36"/>
      <c r="F75" s="36"/>
      <c r="G75" s="4">
        <v>2026</v>
      </c>
      <c r="H75" s="3">
        <f t="shared" ref="H75:H79" si="36">J75+K75+L75+M75</f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19"/>
    </row>
    <row r="76" spans="1:14" x14ac:dyDescent="0.25">
      <c r="A76" s="24"/>
      <c r="B76" s="39"/>
      <c r="C76" s="27"/>
      <c r="D76" s="36"/>
      <c r="E76" s="36"/>
      <c r="F76" s="36"/>
      <c r="G76" s="4">
        <v>2027</v>
      </c>
      <c r="H76" s="3">
        <f t="shared" si="36"/>
        <v>0</v>
      </c>
      <c r="I76" s="3">
        <f t="shared" ref="I76:I79" si="37">H76</f>
        <v>0</v>
      </c>
      <c r="J76" s="3">
        <v>0</v>
      </c>
      <c r="K76" s="3">
        <v>0</v>
      </c>
      <c r="L76" s="3">
        <v>0</v>
      </c>
      <c r="M76" s="3">
        <v>0</v>
      </c>
      <c r="N76" s="19"/>
    </row>
    <row r="77" spans="1:14" x14ac:dyDescent="0.25">
      <c r="A77" s="24"/>
      <c r="B77" s="39"/>
      <c r="C77" s="27"/>
      <c r="D77" s="36"/>
      <c r="E77" s="36"/>
      <c r="F77" s="36"/>
      <c r="G77" s="4">
        <v>2028</v>
      </c>
      <c r="H77" s="3">
        <f t="shared" si="36"/>
        <v>0</v>
      </c>
      <c r="I77" s="3">
        <f t="shared" si="37"/>
        <v>0</v>
      </c>
      <c r="J77" s="3">
        <v>0</v>
      </c>
      <c r="K77" s="3">
        <v>0</v>
      </c>
      <c r="L77" s="3">
        <v>0</v>
      </c>
      <c r="M77" s="3">
        <v>0</v>
      </c>
      <c r="N77" s="19"/>
    </row>
    <row r="78" spans="1:14" x14ac:dyDescent="0.25">
      <c r="A78" s="24"/>
      <c r="B78" s="39"/>
      <c r="C78" s="27"/>
      <c r="D78" s="36"/>
      <c r="E78" s="36"/>
      <c r="F78" s="36"/>
      <c r="G78" s="4">
        <v>2029</v>
      </c>
      <c r="H78" s="3">
        <f t="shared" si="36"/>
        <v>0</v>
      </c>
      <c r="I78" s="3">
        <f t="shared" si="37"/>
        <v>0</v>
      </c>
      <c r="J78" s="3">
        <v>0</v>
      </c>
      <c r="K78" s="3">
        <v>0</v>
      </c>
      <c r="L78" s="3">
        <v>0</v>
      </c>
      <c r="M78" s="3">
        <v>0</v>
      </c>
      <c r="N78" s="19"/>
    </row>
    <row r="79" spans="1:14" x14ac:dyDescent="0.25">
      <c r="A79" s="25"/>
      <c r="B79" s="40"/>
      <c r="C79" s="28"/>
      <c r="D79" s="37"/>
      <c r="E79" s="37"/>
      <c r="F79" s="37"/>
      <c r="G79" s="4">
        <v>2030</v>
      </c>
      <c r="H79" s="3">
        <f t="shared" si="36"/>
        <v>0</v>
      </c>
      <c r="I79" s="3">
        <f t="shared" si="37"/>
        <v>0</v>
      </c>
      <c r="J79" s="3">
        <v>0</v>
      </c>
      <c r="K79" s="3">
        <v>0</v>
      </c>
      <c r="L79" s="3">
        <v>0</v>
      </c>
      <c r="M79" s="3">
        <v>0</v>
      </c>
      <c r="N79" s="20"/>
    </row>
    <row r="80" spans="1:14" x14ac:dyDescent="0.25">
      <c r="A80" s="23">
        <v>10</v>
      </c>
      <c r="B80" s="38" t="s">
        <v>43</v>
      </c>
      <c r="C80" s="26" t="s">
        <v>46</v>
      </c>
      <c r="D80" s="41" t="s">
        <v>48</v>
      </c>
      <c r="E80" s="41"/>
      <c r="F80" s="35">
        <v>6511.9</v>
      </c>
      <c r="G80" s="2" t="s">
        <v>17</v>
      </c>
      <c r="H80" s="3">
        <f>H81+H82+H83+H84+H85+H86</f>
        <v>9511.9000000000015</v>
      </c>
      <c r="I80" s="3">
        <f t="shared" ref="I80:M80" si="38">I81+I82+I83+I84+I85+I86</f>
        <v>0</v>
      </c>
      <c r="J80" s="3">
        <f t="shared" si="38"/>
        <v>0</v>
      </c>
      <c r="K80" s="3">
        <f t="shared" si="38"/>
        <v>8941.2000000000007</v>
      </c>
      <c r="L80" s="3">
        <f t="shared" si="38"/>
        <v>570.70000000000005</v>
      </c>
      <c r="M80" s="3">
        <f t="shared" si="38"/>
        <v>0</v>
      </c>
      <c r="N80" s="18">
        <v>2025</v>
      </c>
    </row>
    <row r="81" spans="1:14" x14ac:dyDescent="0.25">
      <c r="A81" s="24"/>
      <c r="B81" s="39"/>
      <c r="C81" s="27"/>
      <c r="D81" s="36"/>
      <c r="E81" s="36"/>
      <c r="F81" s="36"/>
      <c r="G81" s="4">
        <v>2025</v>
      </c>
      <c r="H81" s="3">
        <f>K81+L81</f>
        <v>9511.9000000000015</v>
      </c>
      <c r="I81" s="3">
        <v>0</v>
      </c>
      <c r="J81" s="3">
        <v>0</v>
      </c>
      <c r="K81" s="3">
        <v>8941.2000000000007</v>
      </c>
      <c r="L81" s="3">
        <v>570.70000000000005</v>
      </c>
      <c r="M81" s="3">
        <v>0</v>
      </c>
      <c r="N81" s="19"/>
    </row>
    <row r="82" spans="1:14" x14ac:dyDescent="0.25">
      <c r="A82" s="24"/>
      <c r="B82" s="39"/>
      <c r="C82" s="27"/>
      <c r="D82" s="36"/>
      <c r="E82" s="36"/>
      <c r="F82" s="36"/>
      <c r="G82" s="4">
        <v>2026</v>
      </c>
      <c r="H82" s="3">
        <f t="shared" ref="H82:H86" si="39">J82+K82+L82+M82</f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19"/>
    </row>
    <row r="83" spans="1:14" x14ac:dyDescent="0.25">
      <c r="A83" s="24"/>
      <c r="B83" s="39"/>
      <c r="C83" s="27"/>
      <c r="D83" s="36"/>
      <c r="E83" s="36"/>
      <c r="F83" s="36"/>
      <c r="G83" s="4">
        <v>2027</v>
      </c>
      <c r="H83" s="3">
        <f t="shared" si="39"/>
        <v>0</v>
      </c>
      <c r="I83" s="3">
        <f t="shared" ref="I83:I86" si="40">H83</f>
        <v>0</v>
      </c>
      <c r="J83" s="3">
        <v>0</v>
      </c>
      <c r="K83" s="3">
        <v>0</v>
      </c>
      <c r="L83" s="3">
        <v>0</v>
      </c>
      <c r="M83" s="3">
        <v>0</v>
      </c>
      <c r="N83" s="19"/>
    </row>
    <row r="84" spans="1:14" x14ac:dyDescent="0.25">
      <c r="A84" s="24"/>
      <c r="B84" s="39"/>
      <c r="C84" s="27"/>
      <c r="D84" s="36"/>
      <c r="E84" s="36"/>
      <c r="F84" s="36"/>
      <c r="G84" s="4">
        <v>2028</v>
      </c>
      <c r="H84" s="3">
        <f t="shared" si="39"/>
        <v>0</v>
      </c>
      <c r="I84" s="3">
        <f t="shared" si="40"/>
        <v>0</v>
      </c>
      <c r="J84" s="3">
        <v>0</v>
      </c>
      <c r="K84" s="3">
        <v>0</v>
      </c>
      <c r="L84" s="3">
        <v>0</v>
      </c>
      <c r="M84" s="3">
        <v>0</v>
      </c>
      <c r="N84" s="19"/>
    </row>
    <row r="85" spans="1:14" x14ac:dyDescent="0.25">
      <c r="A85" s="24"/>
      <c r="B85" s="39"/>
      <c r="C85" s="27"/>
      <c r="D85" s="36"/>
      <c r="E85" s="36"/>
      <c r="F85" s="36"/>
      <c r="G85" s="4">
        <v>2029</v>
      </c>
      <c r="H85" s="3">
        <f t="shared" si="39"/>
        <v>0</v>
      </c>
      <c r="I85" s="3">
        <f t="shared" si="40"/>
        <v>0</v>
      </c>
      <c r="J85" s="3">
        <v>0</v>
      </c>
      <c r="K85" s="3">
        <v>0</v>
      </c>
      <c r="L85" s="3">
        <v>0</v>
      </c>
      <c r="M85" s="3">
        <v>0</v>
      </c>
      <c r="N85" s="19"/>
    </row>
    <row r="86" spans="1:14" x14ac:dyDescent="0.25">
      <c r="A86" s="25"/>
      <c r="B86" s="40"/>
      <c r="C86" s="28"/>
      <c r="D86" s="37"/>
      <c r="E86" s="37"/>
      <c r="F86" s="37"/>
      <c r="G86" s="4">
        <v>2030</v>
      </c>
      <c r="H86" s="3">
        <f t="shared" si="39"/>
        <v>0</v>
      </c>
      <c r="I86" s="3">
        <f t="shared" si="40"/>
        <v>0</v>
      </c>
      <c r="J86" s="3">
        <v>0</v>
      </c>
      <c r="K86" s="3">
        <v>0</v>
      </c>
      <c r="L86" s="3">
        <v>0</v>
      </c>
      <c r="M86" s="3">
        <v>0</v>
      </c>
      <c r="N86" s="20"/>
    </row>
    <row r="87" spans="1:14" x14ac:dyDescent="0.25">
      <c r="A87" s="23">
        <v>11</v>
      </c>
      <c r="B87" s="32" t="s">
        <v>49</v>
      </c>
      <c r="C87" s="26" t="s">
        <v>18</v>
      </c>
      <c r="D87" s="18" t="s">
        <v>52</v>
      </c>
      <c r="E87" s="18"/>
      <c r="F87" s="18">
        <v>17635.599999999999</v>
      </c>
      <c r="G87" s="2" t="s">
        <v>17</v>
      </c>
      <c r="H87" s="3">
        <f>H88+H89+H90+H91+H92+H93</f>
        <v>17635.599999999999</v>
      </c>
      <c r="I87" s="3">
        <f t="shared" ref="I87:M87" si="41">I88+I89+I90+I91+I92+I93</f>
        <v>17635.599999999999</v>
      </c>
      <c r="J87" s="3">
        <f t="shared" si="41"/>
        <v>0</v>
      </c>
      <c r="K87" s="3">
        <f t="shared" si="41"/>
        <v>16577.5</v>
      </c>
      <c r="L87" s="3">
        <f t="shared" si="41"/>
        <v>1058.0999999999999</v>
      </c>
      <c r="M87" s="3">
        <f t="shared" si="41"/>
        <v>0</v>
      </c>
      <c r="N87" s="18">
        <v>2025</v>
      </c>
    </row>
    <row r="88" spans="1:14" x14ac:dyDescent="0.25">
      <c r="A88" s="24"/>
      <c r="B88" s="33"/>
      <c r="C88" s="27"/>
      <c r="D88" s="19"/>
      <c r="E88" s="19"/>
      <c r="F88" s="19"/>
      <c r="G88" s="4">
        <v>2025</v>
      </c>
      <c r="H88" s="3">
        <f>J88+K88+L88+M88</f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19"/>
    </row>
    <row r="89" spans="1:14" x14ac:dyDescent="0.25">
      <c r="A89" s="24"/>
      <c r="B89" s="33"/>
      <c r="C89" s="27"/>
      <c r="D89" s="19"/>
      <c r="E89" s="19"/>
      <c r="F89" s="19"/>
      <c r="G89" s="4">
        <v>2026</v>
      </c>
      <c r="H89" s="3">
        <f t="shared" ref="H89:H93" si="42">J89+K89+L89+M89</f>
        <v>17635.599999999999</v>
      </c>
      <c r="I89" s="3">
        <f t="shared" ref="I89:I93" si="43">H89</f>
        <v>17635.599999999999</v>
      </c>
      <c r="J89" s="3">
        <v>0</v>
      </c>
      <c r="K89" s="3">
        <v>16577.5</v>
      </c>
      <c r="L89" s="3">
        <v>1058.0999999999999</v>
      </c>
      <c r="M89" s="3">
        <v>0</v>
      </c>
      <c r="N89" s="19"/>
    </row>
    <row r="90" spans="1:14" x14ac:dyDescent="0.25">
      <c r="A90" s="24"/>
      <c r="B90" s="33"/>
      <c r="C90" s="27"/>
      <c r="D90" s="19"/>
      <c r="E90" s="19"/>
      <c r="F90" s="19"/>
      <c r="G90" s="4">
        <v>2027</v>
      </c>
      <c r="H90" s="3">
        <f t="shared" si="42"/>
        <v>0</v>
      </c>
      <c r="I90" s="3">
        <f t="shared" si="43"/>
        <v>0</v>
      </c>
      <c r="J90" s="3">
        <v>0</v>
      </c>
      <c r="K90" s="3">
        <v>0</v>
      </c>
      <c r="L90" s="3">
        <v>0</v>
      </c>
      <c r="M90" s="3">
        <v>0</v>
      </c>
      <c r="N90" s="19"/>
    </row>
    <row r="91" spans="1:14" x14ac:dyDescent="0.25">
      <c r="A91" s="24"/>
      <c r="B91" s="33"/>
      <c r="C91" s="27"/>
      <c r="D91" s="19"/>
      <c r="E91" s="19"/>
      <c r="F91" s="19"/>
      <c r="G91" s="4">
        <v>2028</v>
      </c>
      <c r="H91" s="3">
        <f t="shared" si="42"/>
        <v>0</v>
      </c>
      <c r="I91" s="3">
        <f t="shared" si="43"/>
        <v>0</v>
      </c>
      <c r="J91" s="3">
        <v>0</v>
      </c>
      <c r="K91" s="3">
        <v>0</v>
      </c>
      <c r="L91" s="3">
        <v>0</v>
      </c>
      <c r="M91" s="3">
        <v>0</v>
      </c>
      <c r="N91" s="19"/>
    </row>
    <row r="92" spans="1:14" x14ac:dyDescent="0.25">
      <c r="A92" s="24"/>
      <c r="B92" s="33"/>
      <c r="C92" s="27"/>
      <c r="D92" s="19"/>
      <c r="E92" s="19"/>
      <c r="F92" s="19"/>
      <c r="G92" s="4">
        <v>2029</v>
      </c>
      <c r="H92" s="3">
        <f t="shared" si="42"/>
        <v>0</v>
      </c>
      <c r="I92" s="3">
        <f t="shared" si="43"/>
        <v>0</v>
      </c>
      <c r="J92" s="3">
        <v>0</v>
      </c>
      <c r="K92" s="3">
        <v>0</v>
      </c>
      <c r="L92" s="3">
        <v>0</v>
      </c>
      <c r="M92" s="3">
        <v>0</v>
      </c>
      <c r="N92" s="19"/>
    </row>
    <row r="93" spans="1:14" x14ac:dyDescent="0.25">
      <c r="A93" s="25"/>
      <c r="B93" s="34"/>
      <c r="C93" s="28"/>
      <c r="D93" s="20"/>
      <c r="E93" s="20"/>
      <c r="F93" s="20"/>
      <c r="G93" s="4">
        <v>2030</v>
      </c>
      <c r="H93" s="3">
        <f t="shared" si="42"/>
        <v>0</v>
      </c>
      <c r="I93" s="3">
        <f t="shared" si="43"/>
        <v>0</v>
      </c>
      <c r="J93" s="3">
        <v>0</v>
      </c>
      <c r="K93" s="3">
        <v>0</v>
      </c>
      <c r="L93" s="3">
        <v>0</v>
      </c>
      <c r="M93" s="3">
        <v>0</v>
      </c>
      <c r="N93" s="20"/>
    </row>
    <row r="94" spans="1:14" x14ac:dyDescent="0.25">
      <c r="A94" s="23">
        <v>12</v>
      </c>
      <c r="B94" s="29" t="s">
        <v>50</v>
      </c>
      <c r="C94" s="26" t="s">
        <v>18</v>
      </c>
      <c r="D94" s="18" t="s">
        <v>52</v>
      </c>
      <c r="E94" s="18"/>
      <c r="F94" s="18">
        <v>31968.799999999999</v>
      </c>
      <c r="G94" s="2" t="s">
        <v>17</v>
      </c>
      <c r="H94" s="3">
        <f>H95+H96+H97+H98+H99+H100</f>
        <v>31968.6</v>
      </c>
      <c r="I94" s="3">
        <f t="shared" ref="I94:M94" si="44">I95+I96+I97+I98+I99+I100</f>
        <v>31968.6</v>
      </c>
      <c r="J94" s="3">
        <f t="shared" si="44"/>
        <v>0</v>
      </c>
      <c r="K94" s="3">
        <f t="shared" si="44"/>
        <v>30050.5</v>
      </c>
      <c r="L94" s="3">
        <f t="shared" si="44"/>
        <v>1918.1</v>
      </c>
      <c r="M94" s="3">
        <f t="shared" si="44"/>
        <v>0</v>
      </c>
      <c r="N94" s="18">
        <v>2025</v>
      </c>
    </row>
    <row r="95" spans="1:14" x14ac:dyDescent="0.25">
      <c r="A95" s="24"/>
      <c r="B95" s="30"/>
      <c r="C95" s="27"/>
      <c r="D95" s="19"/>
      <c r="E95" s="19"/>
      <c r="F95" s="19"/>
      <c r="G95" s="4">
        <v>2025</v>
      </c>
      <c r="H95" s="3">
        <f>J95+K95+L95+M95</f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19"/>
    </row>
    <row r="96" spans="1:14" x14ac:dyDescent="0.25">
      <c r="A96" s="24"/>
      <c r="B96" s="30"/>
      <c r="C96" s="27"/>
      <c r="D96" s="19"/>
      <c r="E96" s="19"/>
      <c r="F96" s="19"/>
      <c r="G96" s="4">
        <v>2026</v>
      </c>
      <c r="H96" s="3">
        <f t="shared" ref="H96:H100" si="45">J96+K96+L96+M96</f>
        <v>31968.6</v>
      </c>
      <c r="I96" s="3">
        <f t="shared" ref="I96:I100" si="46">H96</f>
        <v>31968.6</v>
      </c>
      <c r="J96" s="3">
        <v>0</v>
      </c>
      <c r="K96" s="3">
        <v>30050.5</v>
      </c>
      <c r="L96" s="3">
        <v>1918.1</v>
      </c>
      <c r="M96" s="3">
        <v>0</v>
      </c>
      <c r="N96" s="19"/>
    </row>
    <row r="97" spans="1:14" x14ac:dyDescent="0.25">
      <c r="A97" s="24"/>
      <c r="B97" s="30"/>
      <c r="C97" s="27"/>
      <c r="D97" s="19"/>
      <c r="E97" s="19"/>
      <c r="F97" s="19"/>
      <c r="G97" s="4">
        <v>2027</v>
      </c>
      <c r="H97" s="3">
        <f t="shared" si="45"/>
        <v>0</v>
      </c>
      <c r="I97" s="3">
        <f t="shared" si="46"/>
        <v>0</v>
      </c>
      <c r="J97" s="3">
        <v>0</v>
      </c>
      <c r="K97" s="3">
        <v>0</v>
      </c>
      <c r="L97" s="3">
        <v>0</v>
      </c>
      <c r="M97" s="3">
        <v>0</v>
      </c>
      <c r="N97" s="19"/>
    </row>
    <row r="98" spans="1:14" x14ac:dyDescent="0.25">
      <c r="A98" s="24"/>
      <c r="B98" s="30"/>
      <c r="C98" s="27"/>
      <c r="D98" s="19"/>
      <c r="E98" s="19"/>
      <c r="F98" s="19"/>
      <c r="G98" s="4">
        <v>2028</v>
      </c>
      <c r="H98" s="3">
        <f t="shared" si="45"/>
        <v>0</v>
      </c>
      <c r="I98" s="3">
        <f t="shared" si="46"/>
        <v>0</v>
      </c>
      <c r="J98" s="3">
        <v>0</v>
      </c>
      <c r="K98" s="3">
        <v>0</v>
      </c>
      <c r="L98" s="3">
        <v>0</v>
      </c>
      <c r="M98" s="3">
        <v>0</v>
      </c>
      <c r="N98" s="19"/>
    </row>
    <row r="99" spans="1:14" x14ac:dyDescent="0.25">
      <c r="A99" s="24"/>
      <c r="B99" s="30"/>
      <c r="C99" s="27"/>
      <c r="D99" s="19"/>
      <c r="E99" s="19"/>
      <c r="F99" s="19"/>
      <c r="G99" s="4">
        <v>2029</v>
      </c>
      <c r="H99" s="3">
        <f t="shared" si="45"/>
        <v>0</v>
      </c>
      <c r="I99" s="3">
        <f t="shared" si="46"/>
        <v>0</v>
      </c>
      <c r="J99" s="3">
        <v>0</v>
      </c>
      <c r="K99" s="3">
        <v>0</v>
      </c>
      <c r="L99" s="3">
        <v>0</v>
      </c>
      <c r="M99" s="3">
        <v>0</v>
      </c>
      <c r="N99" s="19"/>
    </row>
    <row r="100" spans="1:14" x14ac:dyDescent="0.25">
      <c r="A100" s="25"/>
      <c r="B100" s="31"/>
      <c r="C100" s="28"/>
      <c r="D100" s="20"/>
      <c r="E100" s="20"/>
      <c r="F100" s="20"/>
      <c r="G100" s="4">
        <v>2030</v>
      </c>
      <c r="H100" s="3">
        <f t="shared" si="45"/>
        <v>0</v>
      </c>
      <c r="I100" s="3">
        <f t="shared" si="46"/>
        <v>0</v>
      </c>
      <c r="J100" s="3">
        <v>0</v>
      </c>
      <c r="K100" s="3">
        <v>0</v>
      </c>
      <c r="L100" s="3">
        <v>0</v>
      </c>
      <c r="M100" s="3">
        <v>0</v>
      </c>
      <c r="N100" s="20"/>
    </row>
    <row r="101" spans="1:14" ht="24" customHeight="1" x14ac:dyDescent="0.25">
      <c r="A101" s="23">
        <v>13</v>
      </c>
      <c r="B101" s="21" t="s">
        <v>51</v>
      </c>
      <c r="C101" s="26" t="s">
        <v>44</v>
      </c>
      <c r="D101" s="18" t="s">
        <v>53</v>
      </c>
      <c r="E101" s="18"/>
      <c r="F101" s="18">
        <v>42377.8</v>
      </c>
      <c r="G101" s="2" t="s">
        <v>17</v>
      </c>
      <c r="H101" s="3">
        <f>H102+H103+H104+H105+H106+H107</f>
        <v>42377.799999999996</v>
      </c>
      <c r="I101" s="3">
        <f t="shared" ref="I101:M101" si="47">I102+I103+I104+I105+I106+I107</f>
        <v>0</v>
      </c>
      <c r="J101" s="3">
        <f t="shared" si="47"/>
        <v>0</v>
      </c>
      <c r="K101" s="3">
        <f t="shared" si="47"/>
        <v>39835.1</v>
      </c>
      <c r="L101" s="3">
        <f t="shared" si="47"/>
        <v>2542.6999999999998</v>
      </c>
      <c r="M101" s="3">
        <f t="shared" si="47"/>
        <v>0</v>
      </c>
      <c r="N101" s="18">
        <v>2025</v>
      </c>
    </row>
    <row r="102" spans="1:14" ht="24" customHeight="1" x14ac:dyDescent="0.25">
      <c r="A102" s="24"/>
      <c r="B102" s="22"/>
      <c r="C102" s="27"/>
      <c r="D102" s="19"/>
      <c r="E102" s="19"/>
      <c r="F102" s="19"/>
      <c r="G102" s="4">
        <v>2025</v>
      </c>
      <c r="H102" s="3">
        <f>J102+K102+L102+M102</f>
        <v>42377.799999999996</v>
      </c>
      <c r="I102" s="3">
        <v>0</v>
      </c>
      <c r="J102" s="3">
        <v>0</v>
      </c>
      <c r="K102" s="3">
        <v>39835.1</v>
      </c>
      <c r="L102" s="3">
        <v>2542.6999999999998</v>
      </c>
      <c r="M102" s="3">
        <v>0</v>
      </c>
      <c r="N102" s="19"/>
    </row>
    <row r="103" spans="1:14" ht="24" customHeight="1" x14ac:dyDescent="0.25">
      <c r="A103" s="24"/>
      <c r="B103" s="22"/>
      <c r="C103" s="27"/>
      <c r="D103" s="19"/>
      <c r="E103" s="19"/>
      <c r="F103" s="19"/>
      <c r="G103" s="4">
        <v>2026</v>
      </c>
      <c r="H103" s="3">
        <f t="shared" ref="H103:H107" si="48">J103+K103+L103+M103</f>
        <v>0</v>
      </c>
      <c r="I103" s="3">
        <f t="shared" ref="I103:I107" si="49">H103</f>
        <v>0</v>
      </c>
      <c r="J103" s="3">
        <v>0</v>
      </c>
      <c r="K103" s="3">
        <v>0</v>
      </c>
      <c r="L103" s="3">
        <v>0</v>
      </c>
      <c r="M103" s="3">
        <v>0</v>
      </c>
      <c r="N103" s="19"/>
    </row>
    <row r="104" spans="1:14" ht="24" customHeight="1" x14ac:dyDescent="0.25">
      <c r="A104" s="24"/>
      <c r="B104" s="22"/>
      <c r="C104" s="27"/>
      <c r="D104" s="19"/>
      <c r="E104" s="19"/>
      <c r="F104" s="19"/>
      <c r="G104" s="4">
        <v>2027</v>
      </c>
      <c r="H104" s="3">
        <f t="shared" si="48"/>
        <v>0</v>
      </c>
      <c r="I104" s="3">
        <f t="shared" si="49"/>
        <v>0</v>
      </c>
      <c r="J104" s="3">
        <v>0</v>
      </c>
      <c r="K104" s="3">
        <v>0</v>
      </c>
      <c r="L104" s="3">
        <v>0</v>
      </c>
      <c r="M104" s="3">
        <v>0</v>
      </c>
      <c r="N104" s="19"/>
    </row>
    <row r="105" spans="1:14" ht="24" customHeight="1" x14ac:dyDescent="0.25">
      <c r="A105" s="24"/>
      <c r="B105" s="22"/>
      <c r="C105" s="27"/>
      <c r="D105" s="19"/>
      <c r="E105" s="19"/>
      <c r="F105" s="19"/>
      <c r="G105" s="4">
        <v>2028</v>
      </c>
      <c r="H105" s="3">
        <f t="shared" si="48"/>
        <v>0</v>
      </c>
      <c r="I105" s="3">
        <f t="shared" si="49"/>
        <v>0</v>
      </c>
      <c r="J105" s="3">
        <v>0</v>
      </c>
      <c r="K105" s="3">
        <v>0</v>
      </c>
      <c r="L105" s="3">
        <v>0</v>
      </c>
      <c r="M105" s="3">
        <v>0</v>
      </c>
      <c r="N105" s="19"/>
    </row>
    <row r="106" spans="1:14" ht="24" customHeight="1" x14ac:dyDescent="0.25">
      <c r="A106" s="24"/>
      <c r="B106" s="22"/>
      <c r="C106" s="27"/>
      <c r="D106" s="19"/>
      <c r="E106" s="19"/>
      <c r="F106" s="19"/>
      <c r="G106" s="4">
        <v>2029</v>
      </c>
      <c r="H106" s="3">
        <f t="shared" si="48"/>
        <v>0</v>
      </c>
      <c r="I106" s="3">
        <f t="shared" si="49"/>
        <v>0</v>
      </c>
      <c r="J106" s="3">
        <v>0</v>
      </c>
      <c r="K106" s="3">
        <v>0</v>
      </c>
      <c r="L106" s="3">
        <v>0</v>
      </c>
      <c r="M106" s="3">
        <v>0</v>
      </c>
      <c r="N106" s="19"/>
    </row>
    <row r="107" spans="1:14" ht="24" customHeight="1" x14ac:dyDescent="0.25">
      <c r="A107" s="25"/>
      <c r="B107" s="22"/>
      <c r="C107" s="28"/>
      <c r="D107" s="20"/>
      <c r="E107" s="20"/>
      <c r="F107" s="20"/>
      <c r="G107" s="4">
        <v>2030</v>
      </c>
      <c r="H107" s="3">
        <f t="shared" si="48"/>
        <v>0</v>
      </c>
      <c r="I107" s="3">
        <f t="shared" si="49"/>
        <v>0</v>
      </c>
      <c r="J107" s="3">
        <v>0</v>
      </c>
      <c r="K107" s="3">
        <v>0</v>
      </c>
      <c r="L107" s="3">
        <v>0</v>
      </c>
      <c r="M107" s="3">
        <v>0</v>
      </c>
      <c r="N107" s="20"/>
    </row>
    <row r="108" spans="1:14" ht="24" customHeight="1" x14ac:dyDescent="0.25"/>
  </sheetData>
  <mergeCells count="115">
    <mergeCell ref="F59:F65"/>
    <mergeCell ref="N59:N65"/>
    <mergeCell ref="A59:A65"/>
    <mergeCell ref="B59:B65"/>
    <mergeCell ref="C59:C65"/>
    <mergeCell ref="D59:D65"/>
    <mergeCell ref="E59:E65"/>
    <mergeCell ref="C24:C30"/>
    <mergeCell ref="D24:D30"/>
    <mergeCell ref="E24:E30"/>
    <mergeCell ref="F24:F30"/>
    <mergeCell ref="C38:C44"/>
    <mergeCell ref="D38:D44"/>
    <mergeCell ref="E38:E44"/>
    <mergeCell ref="F38:F44"/>
    <mergeCell ref="A31:A37"/>
    <mergeCell ref="B31:B37"/>
    <mergeCell ref="C31:C37"/>
    <mergeCell ref="D31:D37"/>
    <mergeCell ref="E31:E37"/>
    <mergeCell ref="N31:N37"/>
    <mergeCell ref="N38:N44"/>
    <mergeCell ref="N45:N51"/>
    <mergeCell ref="N52:N58"/>
    <mergeCell ref="K2:N2"/>
    <mergeCell ref="L7:L8"/>
    <mergeCell ref="M7:M8"/>
    <mergeCell ref="H7:I7"/>
    <mergeCell ref="G7:G8"/>
    <mergeCell ref="J7:J8"/>
    <mergeCell ref="K7:K8"/>
    <mergeCell ref="N6:N8"/>
    <mergeCell ref="F6:F8"/>
    <mergeCell ref="G6:M6"/>
    <mergeCell ref="N24:N30"/>
    <mergeCell ref="A24:A30"/>
    <mergeCell ref="B24:B30"/>
    <mergeCell ref="K1:N1"/>
    <mergeCell ref="F17:F23"/>
    <mergeCell ref="A6:A8"/>
    <mergeCell ref="B6:B8"/>
    <mergeCell ref="C6:C8"/>
    <mergeCell ref="D6:D8"/>
    <mergeCell ref="E6:E8"/>
    <mergeCell ref="A10:A16"/>
    <mergeCell ref="B10:B16"/>
    <mergeCell ref="C10:C16"/>
    <mergeCell ref="D10:D16"/>
    <mergeCell ref="A17:A23"/>
    <mergeCell ref="B17:B23"/>
    <mergeCell ref="C17:C23"/>
    <mergeCell ref="F10:F16"/>
    <mergeCell ref="B9:N9"/>
    <mergeCell ref="D17:D23"/>
    <mergeCell ref="E17:E23"/>
    <mergeCell ref="E10:E16"/>
    <mergeCell ref="N10:N16"/>
    <mergeCell ref="N17:N23"/>
    <mergeCell ref="F31:F37"/>
    <mergeCell ref="B38:B44"/>
    <mergeCell ref="A38:A44"/>
    <mergeCell ref="F52:F58"/>
    <mergeCell ref="A45:A51"/>
    <mergeCell ref="B45:B51"/>
    <mergeCell ref="C45:C51"/>
    <mergeCell ref="D45:D51"/>
    <mergeCell ref="E45:E51"/>
    <mergeCell ref="A52:A58"/>
    <mergeCell ref="B52:B58"/>
    <mergeCell ref="C52:C58"/>
    <mergeCell ref="D52:D58"/>
    <mergeCell ref="E52:E58"/>
    <mergeCell ref="F45:F51"/>
    <mergeCell ref="F80:F86"/>
    <mergeCell ref="N80:N86"/>
    <mergeCell ref="A80:A86"/>
    <mergeCell ref="B80:B86"/>
    <mergeCell ref="C80:C86"/>
    <mergeCell ref="D80:D86"/>
    <mergeCell ref="E80:E86"/>
    <mergeCell ref="F66:F72"/>
    <mergeCell ref="N66:N72"/>
    <mergeCell ref="A73:A79"/>
    <mergeCell ref="B73:B79"/>
    <mergeCell ref="C73:C79"/>
    <mergeCell ref="D73:D79"/>
    <mergeCell ref="E73:E79"/>
    <mergeCell ref="F73:F79"/>
    <mergeCell ref="N73:N79"/>
    <mergeCell ref="A66:A72"/>
    <mergeCell ref="B66:B72"/>
    <mergeCell ref="C66:C72"/>
    <mergeCell ref="D66:D72"/>
    <mergeCell ref="E66:E72"/>
    <mergeCell ref="F101:F107"/>
    <mergeCell ref="N101:N107"/>
    <mergeCell ref="B101:B107"/>
    <mergeCell ref="A101:A107"/>
    <mergeCell ref="C101:C107"/>
    <mergeCell ref="D101:D107"/>
    <mergeCell ref="E101:E107"/>
    <mergeCell ref="F87:F93"/>
    <mergeCell ref="N87:N93"/>
    <mergeCell ref="B94:B100"/>
    <mergeCell ref="A94:A100"/>
    <mergeCell ref="C94:C100"/>
    <mergeCell ref="D94:D100"/>
    <mergeCell ref="E94:E100"/>
    <mergeCell ref="F94:F100"/>
    <mergeCell ref="N94:N100"/>
    <mergeCell ref="B87:B93"/>
    <mergeCell ref="A87:A93"/>
    <mergeCell ref="C87:C93"/>
    <mergeCell ref="D87:D93"/>
    <mergeCell ref="E87:E93"/>
  </mergeCells>
  <pageMargins left="0.11811023622047245" right="0.11811023622047245" top="0.15748031496062992" bottom="0.11811023622047245" header="0.31496062992125984" footer="0.31496062992125984"/>
  <pageSetup paperSize="9" scale="52" fitToHeight="2" orientation="landscape" r:id="rId1"/>
  <rowBreaks count="1" manualBreakCount="1">
    <brk id="3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2025-06-25T01:31:40Z</dcterms:modified>
</cp:coreProperties>
</file>